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USUARIOS\Documents\area de trabalho\HPR´s\Imbiribeira-HUNANIZE\Prestação de contas\11-2020\CGM\"/>
    </mc:Choice>
  </mc:AlternateContent>
  <xr:revisionPtr revIDLastSave="0" documentId="13_ncr:1_{A7032C71-CEF9-47FD-969C-5ADF3CAB9E78}" xr6:coauthVersionLast="45" xr6:coauthVersionMax="45" xr10:uidLastSave="{00000000-0000-0000-0000-000000000000}"/>
  <bookViews>
    <workbookView xWindow="-120" yWindow="-120" windowWidth="20730" windowHeight="11160" xr2:uid="{F8C4529B-9835-47C7-A453-47A15F364411}"/>
  </bookViews>
  <sheets>
    <sheet name="CONTÁBIL- FINANCEIRA " sheetId="1" r:id="rId1"/>
  </sheets>
  <externalReferences>
    <externalReference r:id="rId2"/>
  </externalReferences>
  <definedNames>
    <definedName name="__xlfn_IFERROR">#N/A</definedName>
    <definedName name="__xlfn_SUMIFS">#N/A</definedName>
    <definedName name="_xlnm.Print_Area" localSheetId="0">'CONTÁBIL- FINANCEIRA '!$C$1:$G$281</definedName>
    <definedName name="ATIVOSouJOVEM">'[1]DADOS (OCULTAR)'!$Y$4:$Y$5</definedName>
    <definedName name="CATDESP6">'[1]DADOS (OCULTAR)'!$B$3:$B$180</definedName>
    <definedName name="CLASSIF">'[1]DADOS (OCULTAR)'!#REF!</definedName>
    <definedName name="Classificação">'[1]DADOS (OCULTAR)'!$F$4:$F$5</definedName>
    <definedName name="COMPET">'[1]DADOS (OCULTAR)'!$D$4:$D$75</definedName>
    <definedName name="DIVISÃO">'[1]DADOS (OCULTAR)'!$U$3:$U$4</definedName>
    <definedName name="Excel_BuiltIn__FilterDatabase" localSheetId="0">'CONTÁBIL- FINANCEIRA '!$B$29:$G$273</definedName>
    <definedName name="Excel_BuiltIn_Print_Area_8" localSheetId="0">#REF!</definedName>
    <definedName name="Excel_BuiltIn_Print_Area_8">#REF!</definedName>
    <definedName name="Excel_BuiltIn_Print_Area_9" localSheetId="0">#REF!</definedName>
    <definedName name="Excel_BuiltIn_Print_Area_9">#REF!</definedName>
    <definedName name="MESES">'[1]DADOS (OCULTAR)'!$Z$4:$Z$15</definedName>
    <definedName name="NÃO">'CONTÁBIL- FINANCEIRA '!$G$7</definedName>
    <definedName name="Print_Area_0" localSheetId="0">'CONTÁBIL- FINANCEIRA '!$C$1:$G$281</definedName>
    <definedName name="Print_Area_0_0" localSheetId="0">'CONTÁBIL- FINANCEIRA '!$C$1:$G$281</definedName>
    <definedName name="Print_Area_0_0_0" localSheetId="0">'CONTÁBIL- FINANCEIRA '!$C$1:$G$281</definedName>
    <definedName name="Print_Area_0_0_0_0" localSheetId="0">'CONTÁBIL- FINANCEIRA '!$C$1:$G$281</definedName>
    <definedName name="Print_Area_0_0_0_0_0" localSheetId="0">'CONTÁBIL- FINANCEIRA '!$C$1:$G$281</definedName>
    <definedName name="RELDESPPG">'[1]DADOS (OCULTAR)'!$AK$3:$AK$188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8" i="1" l="1"/>
  <c r="F19" i="1"/>
  <c r="F25" i="1"/>
  <c r="F26" i="1"/>
  <c r="F32" i="1"/>
  <c r="F31" i="1" s="1"/>
  <c r="F30" i="1" s="1"/>
  <c r="F29" i="1" s="1"/>
  <c r="F33" i="1"/>
  <c r="F34" i="1"/>
  <c r="F35" i="1"/>
  <c r="F36" i="1"/>
  <c r="F37" i="1"/>
  <c r="F38" i="1"/>
  <c r="F40" i="1"/>
  <c r="F39" i="1" s="1"/>
  <c r="F41" i="1"/>
  <c r="F42" i="1"/>
  <c r="F43" i="1"/>
  <c r="F44" i="1"/>
  <c r="F45" i="1"/>
  <c r="F46" i="1"/>
  <c r="F47" i="1"/>
  <c r="F49" i="1"/>
  <c r="F50" i="1"/>
  <c r="F51" i="1"/>
  <c r="F52" i="1"/>
  <c r="F48" i="1" s="1"/>
  <c r="F262" i="1" s="1"/>
  <c r="F53" i="1"/>
  <c r="F70" i="1"/>
  <c r="F68" i="1" s="1"/>
  <c r="F62" i="1" s="1"/>
  <c r="F72" i="1"/>
  <c r="F80" i="1"/>
  <c r="F81" i="1"/>
  <c r="F82" i="1"/>
  <c r="F83" i="1"/>
  <c r="F85" i="1"/>
  <c r="F84" i="1" s="1"/>
  <c r="F86" i="1"/>
  <c r="F90" i="1"/>
  <c r="F91" i="1"/>
  <c r="G91" i="1"/>
  <c r="F94" i="1"/>
  <c r="G94" i="1"/>
  <c r="D95" i="1"/>
  <c r="C97" i="1"/>
  <c r="E97" i="1"/>
  <c r="F101" i="1"/>
  <c r="F100" i="1" s="1"/>
  <c r="F99" i="1" s="1"/>
  <c r="F102" i="1"/>
  <c r="F103" i="1"/>
  <c r="F104" i="1"/>
  <c r="F106" i="1"/>
  <c r="F107" i="1"/>
  <c r="F108" i="1"/>
  <c r="F109" i="1"/>
  <c r="F105" i="1" s="1"/>
  <c r="F110" i="1"/>
  <c r="F111" i="1"/>
  <c r="F113" i="1"/>
  <c r="F112" i="1" s="1"/>
  <c r="F114" i="1"/>
  <c r="F118" i="1"/>
  <c r="F119" i="1"/>
  <c r="F120" i="1"/>
  <c r="F121" i="1"/>
  <c r="F117" i="1" s="1"/>
  <c r="F122" i="1"/>
  <c r="F123" i="1"/>
  <c r="F125" i="1"/>
  <c r="F124" i="1" s="1"/>
  <c r="F126" i="1"/>
  <c r="F127" i="1"/>
  <c r="F129" i="1"/>
  <c r="F128" i="1" s="1"/>
  <c r="F130" i="1"/>
  <c r="F132" i="1"/>
  <c r="F133" i="1"/>
  <c r="F131" i="1" s="1"/>
  <c r="F134" i="1"/>
  <c r="F137" i="1"/>
  <c r="F136" i="1" s="1"/>
  <c r="F135" i="1" s="1"/>
  <c r="F138" i="1"/>
  <c r="F139" i="1"/>
  <c r="F140" i="1"/>
  <c r="F141" i="1"/>
  <c r="F142" i="1"/>
  <c r="F143" i="1"/>
  <c r="F144" i="1"/>
  <c r="F145" i="1"/>
  <c r="F146" i="1"/>
  <c r="F147" i="1"/>
  <c r="F148" i="1"/>
  <c r="F149" i="1"/>
  <c r="F150" i="1"/>
  <c r="F151" i="1"/>
  <c r="F152" i="1"/>
  <c r="F156" i="1"/>
  <c r="F157" i="1"/>
  <c r="F155" i="1" s="1"/>
  <c r="F154" i="1" s="1"/>
  <c r="F158" i="1"/>
  <c r="F159" i="1"/>
  <c r="F160" i="1"/>
  <c r="F163" i="1"/>
  <c r="F164" i="1"/>
  <c r="F165" i="1"/>
  <c r="F162" i="1" s="1"/>
  <c r="F161" i="1" s="1"/>
  <c r="F166" i="1"/>
  <c r="F167" i="1"/>
  <c r="F168" i="1"/>
  <c r="F169" i="1"/>
  <c r="F171" i="1"/>
  <c r="F172" i="1"/>
  <c r="F173" i="1"/>
  <c r="F170" i="1" s="1"/>
  <c r="F174" i="1"/>
  <c r="F175" i="1"/>
  <c r="F177" i="1"/>
  <c r="F185" i="1"/>
  <c r="F190" i="1"/>
  <c r="F191" i="1"/>
  <c r="G191" i="1"/>
  <c r="F194" i="1"/>
  <c r="G194" i="1"/>
  <c r="C197" i="1"/>
  <c r="E197" i="1"/>
  <c r="F205" i="1"/>
  <c r="F210" i="1"/>
  <c r="F211" i="1"/>
  <c r="F212" i="1" s="1"/>
  <c r="F217" i="1"/>
  <c r="F218" i="1"/>
  <c r="F219" i="1"/>
  <c r="F222" i="1" s="1"/>
  <c r="F224" i="1" s="1"/>
  <c r="F220" i="1"/>
  <c r="F227" i="1"/>
  <c r="F234" i="1"/>
  <c r="F237" i="1" s="1"/>
  <c r="F235" i="1"/>
  <c r="F245" i="1"/>
  <c r="F255" i="1" s="1"/>
  <c r="F253" i="1"/>
  <c r="F261" i="1"/>
  <c r="F267" i="1"/>
  <c r="F269" i="1"/>
  <c r="F270" i="1"/>
  <c r="F271" i="1"/>
  <c r="F272" i="1"/>
  <c r="F268" i="1" s="1"/>
  <c r="F274" i="1" s="1"/>
  <c r="F273" i="1"/>
  <c r="F277" i="1"/>
  <c r="F278" i="1"/>
  <c r="F176" i="1" s="1"/>
  <c r="F153" i="1" l="1"/>
  <c r="F116" i="1"/>
  <c r="F115" i="1" s="1"/>
  <c r="F79" i="1"/>
  <c r="F178" i="1" s="1"/>
  <c r="F260" i="1"/>
  <c r="F179" i="1" l="1"/>
  <c r="F182" i="1" s="1"/>
  <c r="F263" i="1"/>
  <c r="F180" i="1"/>
  <c r="F181" i="1" s="1"/>
</calcChain>
</file>

<file path=xl/sharedStrings.xml><?xml version="1.0" encoding="utf-8"?>
<sst xmlns="http://schemas.openxmlformats.org/spreadsheetml/2006/main" count="500" uniqueCount="390">
  <si>
    <t>ASSINATURA RESPONSÁVEL PELA UNIDADE</t>
  </si>
  <si>
    <t xml:space="preserve">DATA </t>
  </si>
  <si>
    <t>RECEBIMENTO SES/SEAS/DGMMAS
(DATA e ASSINATURA)</t>
  </si>
  <si>
    <t>_____________________________________</t>
  </si>
  <si>
    <t>______/______/_______</t>
  </si>
  <si>
    <t>* NÃO ACUMULA, CONFORME CONTRATO A DIFERENÇA NÃO UTILIZADA É REVERTIDA PARA CUSTEIO.</t>
  </si>
  <si>
    <t>SALDO FINAL</t>
  </si>
  <si>
    <t>DESPESAS COM ENSINO E PESQUISA CONFORME PROPOSTA DA O.S.S</t>
  </si>
  <si>
    <t>VALOR</t>
  </si>
  <si>
    <t>DESCRIÇÃO</t>
  </si>
  <si>
    <t>DESPESAS COM ENSINO E PESQUISA</t>
  </si>
  <si>
    <t>SALDO FINAL = (a) + (b) - (c)</t>
  </si>
  <si>
    <t>9.5 OUTRAS DESPESAS COM INVESTIMENTOS</t>
  </si>
  <si>
    <t>9.4 VEÍCULOS</t>
  </si>
  <si>
    <t>9.3 OBRAS E CONSTRUÇÕES</t>
  </si>
  <si>
    <t>9.2 MÓVEIS E UTENSÍLIOS</t>
  </si>
  <si>
    <t>9.1 EQUIPAMENTOS</t>
  </si>
  <si>
    <t>9. DESPESA COM PLANO DE INVESTIMENTO AUTORIZADO PELA CONTRATANTE (c)</t>
  </si>
  <si>
    <t>RECEITA COM PLANO DE INVESTIMENTO AUTORIZADO PELA CONTRATANTE (b)</t>
  </si>
  <si>
    <t>SALDO ANTERIOR (a)</t>
  </si>
  <si>
    <t>CONTROLE DO PLANO DE INVESTIMENTO AUTORIZADO PELA CONTRATANTE</t>
  </si>
  <si>
    <t>SALDO FINAL (6 = 1+2-3-4-5)</t>
  </si>
  <si>
    <t>RESCISÕES (5)</t>
  </si>
  <si>
    <t>13º SALÁRIO (4)</t>
  </si>
  <si>
    <t>FÉRIAS (3)</t>
  </si>
  <si>
    <t>PROVISÃO DO MÊS (2)</t>
  </si>
  <si>
    <t>SALDO INICIAL (1)</t>
  </si>
  <si>
    <t>SALDO DE PROVISÕES</t>
  </si>
  <si>
    <t>TOTAL A PAGAR</t>
  </si>
  <si>
    <t>TOTAL</t>
  </si>
  <si>
    <t>Contas a Vencer nos meses posteriores ao mês subsequente à prestação de contas.</t>
  </si>
  <si>
    <t>Contas a Vencer no mês subsequente ao mês da prestação de contas.</t>
  </si>
  <si>
    <t>Contas Vencidas em meses anteriores à prestação de contas.</t>
  </si>
  <si>
    <t>Contas Vencidas no mês da prestação de contas</t>
  </si>
  <si>
    <t>FORNECEDORES</t>
  </si>
  <si>
    <t>BENEFÍCIOS</t>
  </si>
  <si>
    <t>ENCARGOS</t>
  </si>
  <si>
    <t>ORDENADOS</t>
  </si>
  <si>
    <t>PESSOAL</t>
  </si>
  <si>
    <t>CONTAS A PAGAR</t>
  </si>
  <si>
    <t>SALDO FINAL (4 = 1+2+3)</t>
  </si>
  <si>
    <t>INVESTIMENTOS (3)</t>
  </si>
  <si>
    <t>MATERIAIS/ CONSUMOS DIVERSOS (2)</t>
  </si>
  <si>
    <t>INSUMOS ASSISTENCIAIS (1)</t>
  </si>
  <si>
    <t>SALDO DE ESTOQUE</t>
  </si>
  <si>
    <t>Obs: Para o campo (1) o valor será preenchido automaticamente de acordo com o que for informado na planilha "Relação de Despesas Pagas". 
Para o campo (2) o valor deverá ser digitado.</t>
  </si>
  <si>
    <t>(2) EMPRÉSTIMOS RECEBIDOS DE OUTRAS UNIDADES</t>
  </si>
  <si>
    <t>(1) EMPRÉSTIMOS CONCEDIDOS PARA OUTRAS UNIDADES</t>
  </si>
  <si>
    <t>SELECIONAR UNIDADE NA LISTA SUSPENSA</t>
  </si>
  <si>
    <t>CONTROLE DE EMPRÉSTIMOS RECEBIDOS / CONCEDIDOS</t>
  </si>
  <si>
    <r>
      <rPr>
        <b/>
        <sz val="12"/>
        <color indexed="63"/>
        <rFont val="Calibri"/>
        <family val="2"/>
        <charset val="1"/>
      </rPr>
      <t xml:space="preserve">SALDO DE RECURSOS DISPONÍVEIS </t>
    </r>
    <r>
      <rPr>
        <b/>
        <sz val="10"/>
        <color indexed="63"/>
        <rFont val="Calibri"/>
        <family val="2"/>
        <charset val="1"/>
      </rPr>
      <t>(CAIXA+CC+APLICAÇÃO)</t>
    </r>
  </si>
  <si>
    <t>SALDO FINAL (6 = 1-2+3+4-5)</t>
  </si>
  <si>
    <t>TRIBUTOS (5)</t>
  </si>
  <si>
    <t>RENDIMENTO APLICAÇÕES (4)</t>
  </si>
  <si>
    <t>APLICAÇÕES (3)</t>
  </si>
  <si>
    <t>RESGATES (2)</t>
  </si>
  <si>
    <t>APLICAÇÕES FINANCEIRAS</t>
  </si>
  <si>
    <t>SALDO FINAL (4 = 1-2+3)</t>
  </si>
  <si>
    <t>CRÉDITOS (3)</t>
  </si>
  <si>
    <t>DÉBITOS (2)</t>
  </si>
  <si>
    <t>CONTA CORRENTE</t>
  </si>
  <si>
    <t>CAIXA</t>
  </si>
  <si>
    <t>DISPONIBILIDADE DE RECURSOS</t>
  </si>
  <si>
    <t>RESPONSÁVEL PELA UNIDADE</t>
  </si>
  <si>
    <t>UNIDADE</t>
  </si>
  <si>
    <t>DEMONSTRATIVO DE INFORMAÇÕES FINANCEIRAS COMPLEMENTARES</t>
  </si>
  <si>
    <t>DEMONSTRATIVO DE CONTRATOS SERVIÇOS TERCEIRIZADOS</t>
  </si>
  <si>
    <t>GERÊNCIA GERAL DE ADMINISTRAÇÃO, FINANÇAS, CONVÊNIOS E CONTRATOS</t>
  </si>
  <si>
    <t>SECRETARIA  DE ADMINISTRAÇÃO E FINANÇAS</t>
  </si>
  <si>
    <t>DIRETORIA GERAL DE MODERNIZAÇÃO E MONITORAMENTO DA ASSISTÊNCIA À SAÚDE</t>
  </si>
  <si>
    <t>SECRETARIA EXECUTIVA DE ATENÇÃO À SAÚDE</t>
  </si>
  <si>
    <t>RECEBIMENTO
(DATA e ASSINATURA)</t>
  </si>
  <si>
    <t>_________________________________________</t>
  </si>
  <si>
    <t>_________________________________________________________________</t>
  </si>
  <si>
    <t>(1) - O resultado leva em consideração as despesas efetivamente realizadas com férias, 13º e rescições na competência;
 (2) - O resultado considera apenas o valor provisionado para a competência.</t>
  </si>
  <si>
    <t>TURNOVER DO MÊS (%)</t>
  </si>
  <si>
    <t>RESSARCIMENTO DE DÉFICIT</t>
  </si>
  <si>
    <t>DEVOLUÇÃO DE SUPERÁVIT</t>
  </si>
  <si>
    <t>RESULTADO (DÉFICIT/SUPERÁVIT) APÓS AS PROVISÕES (2)</t>
  </si>
  <si>
    <t>TOTAL DE DESPESAS OPERACIONAIS APÓS AS PROVISÕES</t>
  </si>
  <si>
    <t>SALDO DE PROVISÕES DO MÊS</t>
  </si>
  <si>
    <t>RESULTADO (DÉFICIT/SUPERÁVIT) ANTES DAS PROVISÕES (1)</t>
  </si>
  <si>
    <t>TOTAL DE DESPESAS OPERACIONAIS ANTES DAS PROVISÕES</t>
  </si>
  <si>
    <t>11. Despesa(s) de Competência(s) Anterior(es)</t>
  </si>
  <si>
    <t>10. Despesas com Ensino e Pesquisa</t>
  </si>
  <si>
    <t xml:space="preserve"> 9. Despesas com Plano de Investimento Autorizado pela Contratante</t>
  </si>
  <si>
    <t xml:space="preserve">    8.4. Outras despesas Investimentos</t>
  </si>
  <si>
    <t>8.4. Outras despesas Investimentos</t>
  </si>
  <si>
    <t xml:space="preserve">    8.3. Obras e Construções</t>
  </si>
  <si>
    <t>8.3. Obras e Construções</t>
  </si>
  <si>
    <t xml:space="preserve">    8.2. Móveis e Utensílios</t>
  </si>
  <si>
    <t>8.2. Móveis e Utensílios</t>
  </si>
  <si>
    <t xml:space="preserve">    8.1. Equipamentos</t>
  </si>
  <si>
    <t>8.1. Equipamentos</t>
  </si>
  <si>
    <t>8. Investimentos autorizados pela SES</t>
  </si>
  <si>
    <t xml:space="preserve">  7.2.4. Reparo e Manutenção de Bens Móveis de Outras Naturezas</t>
  </si>
  <si>
    <t>5.7</t>
  </si>
  <si>
    <t>7.2.4. Reparo e Manutenção de Bens Móveis de Outras Naturezas</t>
  </si>
  <si>
    <t xml:space="preserve">  7.2.3. Reparo e Manutenção de Veículos</t>
  </si>
  <si>
    <t>5.6</t>
  </si>
  <si>
    <t>7.2.3. Reparo e Manutenção de Veículos</t>
  </si>
  <si>
    <t xml:space="preserve">  7.2.2. Reparo e Manutenção de Bens Imóveis</t>
  </si>
  <si>
    <t>5.4</t>
  </si>
  <si>
    <t>7.2.2. Reparo e Manutenção de Bens Imóveis</t>
  </si>
  <si>
    <t xml:space="preserve">      7.2.1.4. Outros Reparos e Manutenção de Máquinas e Equipamentos</t>
  </si>
  <si>
    <t>5.5</t>
  </si>
  <si>
    <t>7.2.1.4. Outros Reparos e Manutenção de Máquinas e Equipamentos</t>
  </si>
  <si>
    <t xml:space="preserve">      7.2.1.3. Engenharia Clínica</t>
  </si>
  <si>
    <t>7.2.1.3. Engenharia Clínica</t>
  </si>
  <si>
    <t xml:space="preserve">      7.2.1.2. Equipamentos de Informática</t>
  </si>
  <si>
    <t>7.2.1.2. Equipamentos de Informática</t>
  </si>
  <si>
    <t xml:space="preserve">      7.2.1.1. Equipamentos Médico-Hospitalar</t>
  </si>
  <si>
    <t>7.2.1.1. Equipamentos Médico-Hospitalar</t>
  </si>
  <si>
    <t xml:space="preserve">  7.2.1. Reparo e Manutenção de Máquinas e Equipamentos</t>
  </si>
  <si>
    <t>7.2 Manutenção (Pessoa Jurídica)</t>
  </si>
  <si>
    <t xml:space="preserve">  7.1.3. Reparo e Manutenção de Bens Imóveis</t>
  </si>
  <si>
    <t>4.5</t>
  </si>
  <si>
    <t>7.1.3. Reparo e Manutenção de Bens Imóveis</t>
  </si>
  <si>
    <t xml:space="preserve">  7.1.2. Reparo e Manutenção de Bens Móveis de Outras Naturezas</t>
  </si>
  <si>
    <t>4.4</t>
  </si>
  <si>
    <t>7.1.2. Reparo e Manutenção de Bens Móveis de Outras Naturezas</t>
  </si>
  <si>
    <t xml:space="preserve">      7.1.1.3. Outros Reparos e Manutenção de Equipamentos</t>
  </si>
  <si>
    <t>4.3</t>
  </si>
  <si>
    <t>7.1.1.3. Outros Reparos e Manutenção de Equipamentos</t>
  </si>
  <si>
    <t xml:space="preserve">      7.1.1.2. Equipamentos de Informática</t>
  </si>
  <si>
    <t>7.1.1.2. Equipamentos de Informática</t>
  </si>
  <si>
    <t xml:space="preserve">      7.1.1.1. Equipamentos Médico-Hospitalar</t>
  </si>
  <si>
    <t>7.1.1.1. Equipamentos Médico-Hospitalar</t>
  </si>
  <si>
    <t xml:space="preserve">  7.1.1. Reparo e Manutenção de Equipamentos</t>
  </si>
  <si>
    <t>7.1 Manutenção (Pessoa Física)</t>
  </si>
  <si>
    <t>7. Manutenção</t>
  </si>
  <si>
    <t xml:space="preserve">    6.3.2.3. Outros Serviços</t>
  </si>
  <si>
    <t>4.99</t>
  </si>
  <si>
    <t>6.3.2.3. Outros Serviços</t>
  </si>
  <si>
    <t xml:space="preserve">    6.3.2.2. Apoio Administrativo, Técnico e Operacional</t>
  </si>
  <si>
    <t>4.7</t>
  </si>
  <si>
    <t>6.3.2.2. Tecnico Operacional (Nível Médio / Elementar)</t>
  </si>
  <si>
    <t xml:space="preserve">    6.3.2.1. Técnico Profissional (Nível Superior)</t>
  </si>
  <si>
    <t>4.1</t>
  </si>
  <si>
    <t>6.3.2.1. Técnico Profissional (Nível Superior)</t>
  </si>
  <si>
    <t xml:space="preserve">    6.3.2. Pessoa Física</t>
  </si>
  <si>
    <t xml:space="preserve">        6.3.1.9. Outras Pessoas Jurídicas</t>
  </si>
  <si>
    <t>5.99</t>
  </si>
  <si>
    <t>6.3.1.9. Outras Pessoas Jurídicas</t>
  </si>
  <si>
    <t xml:space="preserve">        6.3.1.8. Limpeza</t>
  </si>
  <si>
    <t>5.23</t>
  </si>
  <si>
    <t>6.3.1.8. Limpeza</t>
  </si>
  <si>
    <t xml:space="preserve">        6.3.1.7. Dedetização</t>
  </si>
  <si>
    <t>5.10</t>
  </si>
  <si>
    <t>6.3.1.7. Dedetização</t>
  </si>
  <si>
    <t xml:space="preserve">        6.3.1.6. Serviços Técnicos Profissionais</t>
  </si>
  <si>
    <t>5.2</t>
  </si>
  <si>
    <t>6.3.1.6. Serviços Técnicos Profissionais</t>
  </si>
  <si>
    <t xml:space="preserve">        6.3.1.5. Consultorias e Treinamentos</t>
  </si>
  <si>
    <t>6.3.1.5. Consultorias e Treinamentos</t>
  </si>
  <si>
    <t xml:space="preserve">        6.3.1.4. Vigilância</t>
  </si>
  <si>
    <t>5.22</t>
  </si>
  <si>
    <t>6.3.1.4. Vigilância</t>
  </si>
  <si>
    <t xml:space="preserve">        6.3.1.3. Manutenção/Aluguel/Uso de Sistemas ou Softwares</t>
  </si>
  <si>
    <t>5.17</t>
  </si>
  <si>
    <t>6.3.1.3. Manutenção/Aluguel/Uso de Sistemas ou Softwares</t>
  </si>
  <si>
    <t xml:space="preserve">        6.3.1.2. Coleta de Lixo Hospitalar</t>
  </si>
  <si>
    <t>6.3.1.2. Coleta de Lixo Hospitalar</t>
  </si>
  <si>
    <t xml:space="preserve">             6.3.1.1.3. Outros Serviços Domésticos</t>
  </si>
  <si>
    <t>5.15</t>
  </si>
  <si>
    <t>6.3.1.1.3. Outros Serviços Domésticos</t>
  </si>
  <si>
    <t xml:space="preserve">             6.3.1.1.2.  Serviços de Cozinha e Copeira</t>
  </si>
  <si>
    <t>6.3.1.1.2.Serviços de Cozinha e Copeira</t>
  </si>
  <si>
    <t xml:space="preserve">             6.3.1.1.1. Lavanderia</t>
  </si>
  <si>
    <t>6.3.1.1.1. Lavanderia</t>
  </si>
  <si>
    <t xml:space="preserve">        6.3.1.1. Serviços Domésticos</t>
  </si>
  <si>
    <t xml:space="preserve">    6.3.1. Pessoa Jurídica</t>
  </si>
  <si>
    <t xml:space="preserve">  6.3. Administrativos</t>
  </si>
  <si>
    <t xml:space="preserve">    6.2.3. Cooperativas</t>
  </si>
  <si>
    <t>5.16</t>
  </si>
  <si>
    <t>6.2.3. Cooperativas</t>
  </si>
  <si>
    <t xml:space="preserve">    6.2.2. Pessoa Física</t>
  </si>
  <si>
    <t>4.6</t>
  </si>
  <si>
    <t>6.2.2. Pessoa Física</t>
  </si>
  <si>
    <t xml:space="preserve">    6.2.1. Pessoa Jurídica</t>
  </si>
  <si>
    <t>6.2.1. Pessoa Jurídica</t>
  </si>
  <si>
    <t xml:space="preserve">  6.2. Assistência Odontológica</t>
  </si>
  <si>
    <t xml:space="preserve">        6.1.3.2. Outros profissionais de saúde</t>
  </si>
  <si>
    <t>6.1.3.2. Outros profissionais de saúde</t>
  </si>
  <si>
    <t xml:space="preserve">        6.1.3.1. Médicos</t>
  </si>
  <si>
    <t>6.1.3.1. Médicos</t>
  </si>
  <si>
    <t xml:space="preserve">    6.1.3. Cooperativas</t>
  </si>
  <si>
    <t xml:space="preserve">        6.1.2.3. Farmacêutico</t>
  </si>
  <si>
    <t>6.1.2.3. Farmacêutico</t>
  </si>
  <si>
    <t xml:space="preserve">        6.1.2.2. Outros profissionais de saúde</t>
  </si>
  <si>
    <t>6.1.2.2. Outros profissionais de saúde</t>
  </si>
  <si>
    <t xml:space="preserve">        6.1.2.1. Médicos</t>
  </si>
  <si>
    <t>6.1.2.1. Médicos</t>
  </si>
  <si>
    <t xml:space="preserve">    6.1.2. Pessoa Física</t>
  </si>
  <si>
    <t xml:space="preserve">        6.1.1.6. Outras Pessoas Jurídicas</t>
  </si>
  <si>
    <t>6.1.1.6. Outras Pessoas Jurídicas</t>
  </si>
  <si>
    <t xml:space="preserve">        6.1.1.5. Locação de Ambulâncias</t>
  </si>
  <si>
    <t>5.8</t>
  </si>
  <si>
    <t>6.1.1.5. Locação de Ambulâncias</t>
  </si>
  <si>
    <t xml:space="preserve">        6.1.1.4. Alimentação/Dietas</t>
  </si>
  <si>
    <t>5.11</t>
  </si>
  <si>
    <t>6.1.1.4. Alimentação/Dietas</t>
  </si>
  <si>
    <t xml:space="preserve">        6.1.1.3. Laboratório</t>
  </si>
  <si>
    <t>6.1.1.3. Laboratório</t>
  </si>
  <si>
    <t xml:space="preserve">        6.1.1.2. Outros profissionais de saúde</t>
  </si>
  <si>
    <t>6.1.1.2. Outros profissionais de saúde</t>
  </si>
  <si>
    <t xml:space="preserve">        6.1.1.1. Médicos</t>
  </si>
  <si>
    <t>6.1.1.1. Médicos</t>
  </si>
  <si>
    <t xml:space="preserve">    6.1.1. Pessoa Jurídica</t>
  </si>
  <si>
    <t xml:space="preserve">  6.1. Assistência Médica</t>
  </si>
  <si>
    <t>6. Serviços Terceirizados/Contratos de Prestação de Serviços</t>
  </si>
  <si>
    <t xml:space="preserve">      5.7.2. Outras Despesas Gerais (Pessoa Juridica)</t>
  </si>
  <si>
    <t>5.7.2. Outras Despesas Gerais (Pessoa Juridica)</t>
  </si>
  <si>
    <t xml:space="preserve">      5.7.1. Outras Despesas Gerais (Pessoa Física)</t>
  </si>
  <si>
    <t>5.7.1. Outras Despesas Gerais (Pessoa Física)</t>
  </si>
  <si>
    <t xml:space="preserve">  5.7. Outras Despesas Gerais</t>
  </si>
  <si>
    <t xml:space="preserve">  5.6. Serviços Judiciais e Cartoriais</t>
  </si>
  <si>
    <t>5.20</t>
  </si>
  <si>
    <t>5.6. Serviços Judiciais e Cartoriais</t>
  </si>
  <si>
    <t xml:space="preserve">  5.5. Serviço Gráficos, de Encadernação e de Emolduração</t>
  </si>
  <si>
    <t>5.19</t>
  </si>
  <si>
    <t>5.5. Serviço Gráficos, de Encadernação e de Emolduração</t>
  </si>
  <si>
    <t xml:space="preserve">      5.4.4. Locação de Veículos Automotores (Pessoa Jurídica) (Exceto Ambulância)</t>
  </si>
  <si>
    <t>5.4.4. Locação de Veículos Automotores (Pessoa Jurídica) (Exceto Ambulância)</t>
  </si>
  <si>
    <t xml:space="preserve">      5.4.3. Locação de Equipamentos Médico-Hospitalares (Pessoa Jurídica)</t>
  </si>
  <si>
    <t>5.1</t>
  </si>
  <si>
    <t>5.4.3. Locação de Equipamentos Médico-Hospitalares (Pessoa Jurídica)</t>
  </si>
  <si>
    <t xml:space="preserve">      5.4.2. Locação de Máquinas e Equipamentos (Pessoa Jurídica)</t>
  </si>
  <si>
    <t>5.3</t>
  </si>
  <si>
    <t>5.4.2. Locação de Máquinas e Equipamentos (Pessoa Jurídica)</t>
  </si>
  <si>
    <t xml:space="preserve">      5.4.1. Locação de Imóvel (Pessoa Física)</t>
  </si>
  <si>
    <t>4.2</t>
  </si>
  <si>
    <t>5.4.1. Locação de Imóvel (Pessoa Física)</t>
  </si>
  <si>
    <t xml:space="preserve">  5.4. Alugueis/Locações</t>
  </si>
  <si>
    <t xml:space="preserve">  5.3. Energia Elétrica</t>
  </si>
  <si>
    <t>5.12</t>
  </si>
  <si>
    <t>5.3. Energia Elétrica</t>
  </si>
  <si>
    <t xml:space="preserve">  5.2. Água</t>
  </si>
  <si>
    <t>5.13</t>
  </si>
  <si>
    <t>5.2. Água</t>
  </si>
  <si>
    <t xml:space="preserve">      5.1.2. Telefonia Fixa/Internet</t>
  </si>
  <si>
    <t>5.18</t>
  </si>
  <si>
    <t>5.1.2. Telefonia Fixa/Internet</t>
  </si>
  <si>
    <t xml:space="preserve">      5.1.1. Telefonia Móvel</t>
  </si>
  <si>
    <t>5.9</t>
  </si>
  <si>
    <t>5.1.1. Telefonia Móvel</t>
  </si>
  <si>
    <t xml:space="preserve">  5.1. Telefonia/Internet</t>
  </si>
  <si>
    <t>5. Gerais</t>
  </si>
  <si>
    <t>DESPESAS OPERACIONAIS (continuação)</t>
  </si>
  <si>
    <t xml:space="preserve">    4.3.2. Tarifas</t>
  </si>
  <si>
    <t>5.25</t>
  </si>
  <si>
    <t>4.3.2. Tarifas</t>
  </si>
  <si>
    <t xml:space="preserve">    4.3.1. Taxa de Manutenção de Conta</t>
  </si>
  <si>
    <t>4.3.1. Taxa de Manutenção de Conta</t>
  </si>
  <si>
    <t xml:space="preserve">  4.3. Despesas Bancárias (Taxa de Manutenção/Tarifas)</t>
  </si>
  <si>
    <t xml:space="preserve">    4.2.2. Contribuições</t>
  </si>
  <si>
    <t>4.2.2. Contribuições</t>
  </si>
  <si>
    <t xml:space="preserve">    4.2.1. Taxas</t>
  </si>
  <si>
    <t>4.2.1. Taxas</t>
  </si>
  <si>
    <t xml:space="preserve">  4.2. Tributos (Taxas e Contribuições)</t>
  </si>
  <si>
    <t xml:space="preserve">  4.1. Seguros (Imóvel e veículos)</t>
  </si>
  <si>
    <t>5.21</t>
  </si>
  <si>
    <t>4.1. Seguros (Imóvel e veículos)</t>
  </si>
  <si>
    <t>4. Seguros/Tributos/Despesas Bancárias</t>
  </si>
  <si>
    <t xml:space="preserve">  3.8. Outras Despesas com Materiais Diversos</t>
  </si>
  <si>
    <t>3.99</t>
  </si>
  <si>
    <t xml:space="preserve">3.8. Outras Despesas com Materiais Diversos </t>
  </si>
  <si>
    <t xml:space="preserve">  3.7. Tecidos, Fardamentos e EPI</t>
  </si>
  <si>
    <t>3.8</t>
  </si>
  <si>
    <t xml:space="preserve">3.7. Tecidos, Fardamentos e EPI </t>
  </si>
  <si>
    <t xml:space="preserve">             3.6.2.4. Outros Materiais de Manutenção de Bem Móvel</t>
  </si>
  <si>
    <t xml:space="preserve">3.6.2.4. Outros materiais de Manutenção de Bem Móvel </t>
  </si>
  <si>
    <t xml:space="preserve">             3.6.2.3. Equipamento Médico-Hospitalar</t>
  </si>
  <si>
    <t>3.10</t>
  </si>
  <si>
    <t xml:space="preserve">3.6.2.3. Equipamento Médico-Hospitalar </t>
  </si>
  <si>
    <t xml:space="preserve">                  3.6.2.2.2. Outros Materiais de Manutenção de Veículos</t>
  </si>
  <si>
    <t xml:space="preserve">3.6.2.2.2. Outros Materiais de Manutenção de Veículos </t>
  </si>
  <si>
    <t xml:space="preserve">                  3.6.2.2.1. Lubrificantes Veiculares</t>
  </si>
  <si>
    <t>3.1</t>
  </si>
  <si>
    <t xml:space="preserve">3.6.2.2.1. Lubrificantes Veiculares </t>
  </si>
  <si>
    <t xml:space="preserve">             3.6.2.2.  Manutenção de Veículos</t>
  </si>
  <si>
    <t xml:space="preserve">             3.6.2.1. Suprimentos de Informática</t>
  </si>
  <si>
    <t xml:space="preserve">3.6.2.1. Equipamentos de Informática </t>
  </si>
  <si>
    <t xml:space="preserve">      3.6.2.  Manutenção de Bem Móvel</t>
  </si>
  <si>
    <r>
      <rPr>
        <sz val="12"/>
        <color indexed="63"/>
        <rFont val="Calibri"/>
        <family val="2"/>
        <charset val="1"/>
      </rPr>
      <t xml:space="preserve">      3.6.1.</t>
    </r>
    <r>
      <rPr>
        <sz val="14"/>
        <color indexed="63"/>
        <rFont val="Calibri"/>
        <family val="2"/>
        <charset val="1"/>
      </rPr>
      <t xml:space="preserve"> Manutenção de Bem</t>
    </r>
    <r>
      <rPr>
        <sz val="12"/>
        <color indexed="63"/>
        <rFont val="Calibri"/>
        <family val="2"/>
        <charset val="1"/>
      </rPr>
      <t xml:space="preserve"> Imóvel</t>
    </r>
  </si>
  <si>
    <t>3.9</t>
  </si>
  <si>
    <t xml:space="preserve">3.6.1. Manutenção de Bem Imóvel </t>
  </si>
  <si>
    <t xml:space="preserve">  3.6. Material de Manutenção</t>
  </si>
  <si>
    <t xml:space="preserve">  3.5. GLP</t>
  </si>
  <si>
    <t>3.2</t>
  </si>
  <si>
    <t xml:space="preserve">3.5. GLP </t>
  </si>
  <si>
    <t xml:space="preserve">  3.4. Combustível</t>
  </si>
  <si>
    <t xml:space="preserve">3.4. Combustível </t>
  </si>
  <si>
    <t xml:space="preserve">  3.3. Material Expediente</t>
  </si>
  <si>
    <t>3.6</t>
  </si>
  <si>
    <t xml:space="preserve">3.3. Material Expediente </t>
  </si>
  <si>
    <t xml:space="preserve">  3.2. Material/Gêneros Alimentícios</t>
  </si>
  <si>
    <t>3.3</t>
  </si>
  <si>
    <t xml:space="preserve">3.2. Material/Gêneros Alimentícios </t>
  </si>
  <si>
    <t xml:space="preserve">  3.1. Material de Higienização e Limpeza</t>
  </si>
  <si>
    <t>3.7</t>
  </si>
  <si>
    <t xml:space="preserve">3.1. Material de Higienização e Limpeza </t>
  </si>
  <si>
    <t>3. Materiais/Consumos Diversos</t>
  </si>
  <si>
    <t xml:space="preserve">  2.8. Outras Despesas com Insumos Assistenciais</t>
  </si>
  <si>
    <t xml:space="preserve">2.8. Outras Despesas com Insumos Assistenciais </t>
  </si>
  <si>
    <t xml:space="preserve">  2.7. Material laboratorial</t>
  </si>
  <si>
    <t>3.11</t>
  </si>
  <si>
    <t xml:space="preserve">2.7. Material laboratorial </t>
  </si>
  <si>
    <t xml:space="preserve">  2.6. Material de uso odontológico</t>
  </si>
  <si>
    <t>3.5</t>
  </si>
  <si>
    <t xml:space="preserve">2.6. Material de uso odontológico </t>
  </si>
  <si>
    <t xml:space="preserve">  2.5. OPME (Orteses, Próteses e Materiais Especiais)</t>
  </si>
  <si>
    <t>3.13</t>
  </si>
  <si>
    <t xml:space="preserve">2.5. OPME (Orteses, Próteses e Materiais Especiais) </t>
  </si>
  <si>
    <t xml:space="preserve">  2.4. Gases Medicinais</t>
  </si>
  <si>
    <t xml:space="preserve">2.4. Gases Medicinais </t>
  </si>
  <si>
    <t xml:space="preserve">  2.3. Dietas Industrializadas</t>
  </si>
  <si>
    <t xml:space="preserve">2.3. Dietas Industrializadas </t>
  </si>
  <si>
    <t xml:space="preserve">  2.2. Medicamentos</t>
  </si>
  <si>
    <t>3.4</t>
  </si>
  <si>
    <t xml:space="preserve">2.2. Medicamentos </t>
  </si>
  <si>
    <t xml:space="preserve">  2.1. Materiais Descartáveis/Materiais de Penso</t>
  </si>
  <si>
    <t>3.12</t>
  </si>
  <si>
    <t xml:space="preserve">2.1. Materiais Descartáveis/Materiais de Penso </t>
  </si>
  <si>
    <t>2. Insumos Assistenciais</t>
  </si>
  <si>
    <t xml:space="preserve">      1.5.3.4. GRFF s/ Rescisões</t>
  </si>
  <si>
    <t>1.2</t>
  </si>
  <si>
    <t>2 - FGTS</t>
  </si>
  <si>
    <t xml:space="preserve">      1.5.3.3. PIS s/ Rescisões</t>
  </si>
  <si>
    <t>1 - PIS</t>
  </si>
  <si>
    <t xml:space="preserve">      1.5.3.2. FGTS s/ Rescisões</t>
  </si>
  <si>
    <t xml:space="preserve">      1.5.3.1. Proventos Rescisões</t>
  </si>
  <si>
    <t xml:space="preserve">      1.5.3. Rescisões</t>
  </si>
  <si>
    <t xml:space="preserve">      1.5.2.3. PIS s/ 13º Salário</t>
  </si>
  <si>
    <t xml:space="preserve">      1.5.2.2. FGTS s/ 13º Salário</t>
  </si>
  <si>
    <t xml:space="preserve">      1.5.2.1. Proventos 13º Salário</t>
  </si>
  <si>
    <t xml:space="preserve">      1.5.2. Total 13º Salário</t>
  </si>
  <si>
    <t xml:space="preserve">      1.5.1.3. PIS s/ Férias</t>
  </si>
  <si>
    <t xml:space="preserve">      1.5.1.2. FGTS s/ Férias</t>
  </si>
  <si>
    <t xml:space="preserve">      1.5.1.2. Proventos Férias</t>
  </si>
  <si>
    <t xml:space="preserve">      1.5.1. Total Férias</t>
  </si>
  <si>
    <t xml:space="preserve">  1.5. Despesas com Provisões (Férias + 13º + Rescisões)</t>
  </si>
  <si>
    <t xml:space="preserve">  1.4. Benefícios</t>
  </si>
  <si>
    <t>1.99</t>
  </si>
  <si>
    <t>1.99 - Outras Depesas com Pessoal</t>
  </si>
  <si>
    <t xml:space="preserve">  1.3. PIS</t>
  </si>
  <si>
    <t xml:space="preserve">  1.2. FGTS</t>
  </si>
  <si>
    <t xml:space="preserve">    1.1.3. Administrativo</t>
  </si>
  <si>
    <t>1.1</t>
  </si>
  <si>
    <t>3 - Administrativo</t>
  </si>
  <si>
    <t xml:space="preserve">    1.1.2. Assistência Odontológica</t>
  </si>
  <si>
    <t>4 - Assistência Odontológica</t>
  </si>
  <si>
    <t xml:space="preserve">        1.1.1.2. Outros profissionais de saúde</t>
  </si>
  <si>
    <t>2 - Outros Profissionais da Saúde</t>
  </si>
  <si>
    <t xml:space="preserve">        1.1.1.1. Médicos</t>
  </si>
  <si>
    <t>1 - Médico</t>
  </si>
  <si>
    <t xml:space="preserve">    1.1.1. Assistência Médica</t>
  </si>
  <si>
    <t xml:space="preserve">  1.1. Ordenados (Não inclui férias, 13º e Rescisão)</t>
  </si>
  <si>
    <t>1. Pessoal</t>
  </si>
  <si>
    <t>DESPESAS OPERACIONAIS</t>
  </si>
  <si>
    <t>TOTAL DE REPASSES/RECEITAS</t>
  </si>
  <si>
    <t>TOTAL OUTRAS RECEITAS</t>
  </si>
  <si>
    <t>Outras Receitas</t>
  </si>
  <si>
    <t>Demais Receitas (Convênios)</t>
  </si>
  <si>
    <t>Obtenção de Recursos Externos</t>
  </si>
  <si>
    <t>Reembolso de Despesas</t>
  </si>
  <si>
    <t>Rendimento de Aplicações Financeiras do Recurso de Plano de Investimento Autorizado pela Contratante</t>
  </si>
  <si>
    <t>Rendimento de Aplicações Financeiras</t>
  </si>
  <si>
    <t>TOTAL DE REPASSES</t>
  </si>
  <si>
    <t xml:space="preserve"> ( - ) Desconto </t>
  </si>
  <si>
    <t>Repasse Programas Especiais</t>
  </si>
  <si>
    <t>Plano de Investimento Autorizado pela Contratante</t>
  </si>
  <si>
    <t>Repasse Contrato de Gestão ENSINO E PESQUISA</t>
  </si>
  <si>
    <t>Repasse Contrato de Gestão (Odontologia)</t>
  </si>
  <si>
    <t>Repasse Contrato de Gestão (Fixo+Variável)</t>
  </si>
  <si>
    <t>RECEITAS OPERACIONAIS</t>
  </si>
  <si>
    <t>Data Início CG</t>
  </si>
  <si>
    <t>OSS - GESTORA</t>
  </si>
  <si>
    <t>INSTITUTO HUMANIZE DE ASSISTENCIA E RESPONSABILIDADE SOCIAL</t>
  </si>
  <si>
    <t>28.399.030/0002-12</t>
  </si>
  <si>
    <t>CNPJ</t>
  </si>
  <si>
    <t>ANA CAROLINA SPINELLI</t>
  </si>
  <si>
    <t>HOSPITAL PROV. DO RECIFE 3 - UNID. IMBIRIBEIRA</t>
  </si>
  <si>
    <t>SIM</t>
  </si>
  <si>
    <t>ISENTO PIS:</t>
  </si>
  <si>
    <t>DEMONSTRATIVO DE RESULTADO CONTÁBIL - FINANCEIRO MENSAL</t>
  </si>
  <si>
    <t>11 .2020</t>
  </si>
  <si>
    <t>ANO CONTRATO</t>
  </si>
  <si>
    <t>MÊS/ANO COMPETÊNCIA</t>
  </si>
  <si>
    <t>Janeiro/2020 - Versão 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</si>
</sst>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quot;R$ &quot;* #,##0.00_-;&quot;-R$ &quot;* #,##0.00_-;_-&quot;R$ &quot;* \-??_-;_-@_-"/>
    <numFmt numFmtId="165" formatCode="_(* #,##0.00_);_(* \(#,##0.00\);_(* \-??_);_(@_)"/>
    <numFmt numFmtId="166" formatCode="#,##0.00_ ;[Red]\-#,##0.00\ "/>
    <numFmt numFmtId="167" formatCode="_-* #,##0.00_-;\-* #,##0.00_-;_-* \-??_-;_-@_-"/>
    <numFmt numFmtId="168" formatCode="[$-416]mmm\-yy;@"/>
    <numFmt numFmtId="169" formatCode="[&lt;=99999999999]000\.000\.000\-00;00\.000\.000\/0000\-00\ "/>
  </numFmts>
  <fonts count="41" x14ac:knownFonts="1">
    <font>
      <sz val="10"/>
      <name val="Arial"/>
      <family val="2"/>
      <charset val="1"/>
    </font>
    <font>
      <sz val="10"/>
      <name val="Arial"/>
      <family val="2"/>
      <charset val="1"/>
    </font>
    <font>
      <sz val="10"/>
      <color indexed="53"/>
      <name val="Arial"/>
      <family val="2"/>
      <charset val="1"/>
    </font>
    <font>
      <b/>
      <sz val="12"/>
      <color indexed="63"/>
      <name val="Calibri"/>
      <family val="2"/>
      <charset val="1"/>
    </font>
    <font>
      <b/>
      <sz val="10"/>
      <color indexed="63"/>
      <name val="Calibri"/>
      <family val="2"/>
      <charset val="1"/>
    </font>
    <font>
      <sz val="12"/>
      <color indexed="63"/>
      <name val="Calibri"/>
      <family val="2"/>
      <charset val="1"/>
    </font>
    <font>
      <b/>
      <sz val="14"/>
      <color indexed="63"/>
      <name val="Calibri"/>
      <family val="2"/>
      <charset val="1"/>
    </font>
    <font>
      <b/>
      <sz val="9"/>
      <name val="Calibri"/>
      <family val="2"/>
      <charset val="1"/>
    </font>
    <font>
      <sz val="14"/>
      <color indexed="63"/>
      <name val="Calibri"/>
      <family val="2"/>
      <charset val="1"/>
    </font>
    <font>
      <b/>
      <sz val="16"/>
      <color indexed="63"/>
      <name val="Calibri"/>
      <family val="2"/>
      <charset val="1"/>
    </font>
    <font>
      <sz val="13"/>
      <color indexed="63"/>
      <name val="Calibri"/>
      <family val="2"/>
      <charset val="1"/>
    </font>
    <font>
      <b/>
      <sz val="13"/>
      <color indexed="63"/>
      <name val="Calibri"/>
      <family val="2"/>
      <charset val="1"/>
    </font>
    <font>
      <sz val="11"/>
      <color indexed="63"/>
      <name val="Calibri"/>
      <family val="2"/>
      <charset val="1"/>
    </font>
    <font>
      <sz val="14"/>
      <name val="Calibri"/>
      <family val="2"/>
      <charset val="1"/>
    </font>
    <font>
      <sz val="10"/>
      <name val="Arial"/>
      <family val="2"/>
    </font>
    <font>
      <b/>
      <sz val="11"/>
      <color rgb="FFFF0000"/>
      <name val="Calibri"/>
      <family val="2"/>
      <charset val="1"/>
    </font>
    <font>
      <b/>
      <sz val="11"/>
      <color indexed="63"/>
      <name val="Calibri"/>
      <family val="2"/>
      <charset val="1"/>
    </font>
    <font>
      <b/>
      <sz val="10"/>
      <name val="Arial"/>
      <family val="2"/>
      <charset val="1"/>
    </font>
    <font>
      <b/>
      <sz val="12"/>
      <color indexed="53"/>
      <name val="Calibri"/>
      <family val="2"/>
      <charset val="1"/>
    </font>
    <font>
      <b/>
      <sz val="12"/>
      <color indexed="63"/>
      <name val="Arial"/>
      <family val="2"/>
      <charset val="1"/>
    </font>
    <font>
      <b/>
      <sz val="20"/>
      <name val="Arial"/>
      <family val="2"/>
      <charset val="1"/>
    </font>
    <font>
      <b/>
      <sz val="12"/>
      <name val="Arial"/>
      <family val="2"/>
      <charset val="1"/>
    </font>
    <font>
      <sz val="12"/>
      <name val="Calibri"/>
      <family val="2"/>
      <scheme val="minor"/>
    </font>
    <font>
      <b/>
      <sz val="12"/>
      <color rgb="FFFF0000"/>
      <name val="Calibri"/>
      <family val="2"/>
      <charset val="1"/>
    </font>
    <font>
      <sz val="12"/>
      <color indexed="53"/>
      <name val="Calibri"/>
      <family val="2"/>
      <charset val="1"/>
    </font>
    <font>
      <b/>
      <sz val="14"/>
      <color indexed="63"/>
      <name val="Arial"/>
      <family val="2"/>
      <charset val="1"/>
    </font>
    <font>
      <b/>
      <sz val="12"/>
      <color indexed="63"/>
      <name val="Calibri"/>
      <family val="2"/>
      <scheme val="minor"/>
    </font>
    <font>
      <b/>
      <sz val="14"/>
      <color indexed="63"/>
      <name val="Calibri"/>
      <family val="2"/>
    </font>
    <font>
      <b/>
      <sz val="12"/>
      <color indexed="63"/>
      <name val="Calibri"/>
      <family val="2"/>
    </font>
    <font>
      <sz val="12"/>
      <color indexed="53"/>
      <name val="Calibri"/>
      <family val="2"/>
      <scheme val="minor"/>
    </font>
    <font>
      <b/>
      <sz val="14"/>
      <color indexed="63"/>
      <name val="Calibri"/>
      <family val="2"/>
      <scheme val="minor"/>
    </font>
    <font>
      <sz val="14"/>
      <color indexed="63"/>
      <name val="Calibri"/>
      <family val="2"/>
      <scheme val="minor"/>
    </font>
    <font>
      <sz val="12"/>
      <color indexed="63"/>
      <name val="Calibri"/>
      <family val="2"/>
      <scheme val="minor"/>
    </font>
    <font>
      <b/>
      <sz val="13"/>
      <color indexed="63"/>
      <name val="Calibri"/>
      <family val="2"/>
      <scheme val="minor"/>
    </font>
    <font>
      <sz val="10"/>
      <color indexed="53"/>
      <name val="Calibri"/>
      <family val="2"/>
      <scheme val="minor"/>
    </font>
    <font>
      <b/>
      <sz val="12"/>
      <name val="Calibri"/>
      <family val="2"/>
      <scheme val="minor"/>
    </font>
    <font>
      <b/>
      <i/>
      <sz val="14"/>
      <color indexed="63"/>
      <name val="Calibri"/>
      <family val="2"/>
      <scheme val="minor"/>
    </font>
    <font>
      <b/>
      <sz val="18"/>
      <name val="Calibri"/>
      <family val="2"/>
      <scheme val="minor"/>
    </font>
    <font>
      <sz val="10"/>
      <name val="Calibri"/>
      <family val="2"/>
      <scheme val="minor"/>
    </font>
    <font>
      <b/>
      <sz val="10"/>
      <name val="Calibri"/>
      <family val="2"/>
      <scheme val="minor"/>
    </font>
    <font>
      <b/>
      <sz val="12"/>
      <color indexed="53"/>
      <name val="Calibri"/>
      <family val="2"/>
      <scheme val="minor"/>
    </font>
  </fonts>
  <fills count="14">
    <fill>
      <patternFill patternType="none"/>
    </fill>
    <fill>
      <patternFill patternType="gray125"/>
    </fill>
    <fill>
      <patternFill patternType="solid">
        <fgColor theme="0"/>
        <bgColor indexed="27"/>
      </patternFill>
    </fill>
    <fill>
      <patternFill patternType="solid">
        <fgColor theme="4" tint="0.59999389629810485"/>
        <bgColor indexed="23"/>
      </patternFill>
    </fill>
    <fill>
      <patternFill patternType="solid">
        <fgColor theme="0"/>
        <bgColor indexed="23"/>
      </patternFill>
    </fill>
    <fill>
      <patternFill patternType="solid">
        <fgColor indexed="9"/>
        <bgColor indexed="27"/>
      </patternFill>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indexed="27"/>
        <bgColor indexed="9"/>
      </patternFill>
    </fill>
    <fill>
      <patternFill patternType="solid">
        <fgColor indexed="31"/>
        <bgColor indexed="22"/>
      </patternFill>
    </fill>
    <fill>
      <patternFill patternType="solid">
        <fgColor indexed="24"/>
        <bgColor indexed="44"/>
      </patternFill>
    </fill>
    <fill>
      <patternFill patternType="solid">
        <fgColor indexed="44"/>
        <bgColor indexed="24"/>
      </patternFill>
    </fill>
  </fills>
  <borders count="26">
    <border>
      <left/>
      <right/>
      <top/>
      <bottom/>
      <diagonal/>
    </border>
    <border>
      <left style="thin">
        <color indexed="8"/>
      </left>
      <right/>
      <top/>
      <bottom/>
      <diagonal/>
    </border>
    <border>
      <left/>
      <right style="thin">
        <color indexed="64"/>
      </right>
      <top/>
      <bottom style="thin">
        <color indexed="8"/>
      </bottom>
      <diagonal/>
    </border>
    <border>
      <left/>
      <right/>
      <top/>
      <bottom style="thin">
        <color indexed="8"/>
      </bottom>
      <diagonal/>
    </border>
    <border>
      <left style="thin">
        <color indexed="8"/>
      </left>
      <right/>
      <top/>
      <bottom style="thin">
        <color indexed="8"/>
      </bottom>
      <diagonal/>
    </border>
    <border>
      <left/>
      <right style="thin">
        <color indexed="8"/>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style="thin">
        <color indexed="64"/>
      </top>
      <bottom style="thin">
        <color indexed="8"/>
      </bottom>
      <diagonal/>
    </border>
    <border>
      <left style="thin">
        <color indexed="8"/>
      </left>
      <right/>
      <top style="thin">
        <color indexed="64"/>
      </top>
      <bottom style="thin">
        <color indexed="8"/>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right style="thin">
        <color indexed="64"/>
      </right>
      <top style="thin">
        <color indexed="8"/>
      </top>
      <bottom/>
      <diagonal/>
    </border>
    <border>
      <left/>
      <right/>
      <top style="thin">
        <color indexed="8"/>
      </top>
      <bottom style="thin">
        <color indexed="8"/>
      </bottom>
      <diagonal/>
    </border>
    <border>
      <left/>
      <right style="thin">
        <color indexed="8"/>
      </right>
      <top/>
      <bottom style="thin">
        <color indexed="64"/>
      </bottom>
      <diagonal/>
    </border>
    <border>
      <left/>
      <right style="thin">
        <color indexed="8"/>
      </right>
      <top/>
      <bottom style="thin">
        <color indexed="8"/>
      </bottom>
      <diagonal/>
    </border>
    <border>
      <left/>
      <right style="thin">
        <color indexed="64"/>
      </right>
      <top/>
      <bottom/>
      <diagonal/>
    </border>
    <border>
      <left/>
      <right/>
      <top style="thin">
        <color indexed="8"/>
      </top>
      <bottom/>
      <diagonal/>
    </border>
    <border>
      <left style="thin">
        <color indexed="8"/>
      </left>
      <right style="thin">
        <color indexed="8"/>
      </right>
      <top/>
      <bottom style="thin">
        <color indexed="64"/>
      </bottom>
      <diagonal/>
    </border>
    <border>
      <left style="thin">
        <color indexed="8"/>
      </left>
      <right style="thin">
        <color indexed="8"/>
      </right>
      <top/>
      <bottom/>
      <diagonal/>
    </border>
  </borders>
  <cellStyleXfs count="4">
    <xf numFmtId="0" fontId="0" fillId="0" borderId="0"/>
    <xf numFmtId="165" fontId="1" fillId="0" borderId="0" applyBorder="0" applyProtection="0"/>
    <xf numFmtId="164" fontId="1" fillId="0" borderId="0" applyBorder="0" applyProtection="0"/>
    <xf numFmtId="9" fontId="1" fillId="0" borderId="0" applyBorder="0" applyProtection="0"/>
  </cellStyleXfs>
  <cellXfs count="261">
    <xf numFmtId="0" fontId="0" fillId="0" borderId="0" xfId="0"/>
    <xf numFmtId="0" fontId="0" fillId="0" borderId="0" xfId="0" applyAlignment="1" applyProtection="1">
      <alignment vertical="center"/>
      <protection hidden="1"/>
    </xf>
    <xf numFmtId="0" fontId="2" fillId="0" borderId="0" xfId="0" applyFont="1" applyAlignment="1">
      <alignment vertical="center"/>
    </xf>
    <xf numFmtId="164" fontId="0" fillId="0" borderId="0" xfId="2" applyFont="1" applyBorder="1" applyAlignment="1" applyProtection="1">
      <alignment vertical="center"/>
    </xf>
    <xf numFmtId="0" fontId="0" fillId="0" borderId="0" xfId="0" applyAlignment="1">
      <alignment vertical="center"/>
    </xf>
    <xf numFmtId="0" fontId="0" fillId="0" borderId="1" xfId="0" applyBorder="1" applyAlignment="1">
      <alignment vertical="center"/>
    </xf>
    <xf numFmtId="0" fontId="1" fillId="0" borderId="0" xfId="1" applyNumberFormat="1" applyBorder="1" applyAlignment="1" applyProtection="1">
      <alignment horizontal="center"/>
    </xf>
    <xf numFmtId="165" fontId="0" fillId="0" borderId="0" xfId="0" applyNumberFormat="1" applyAlignment="1" applyProtection="1">
      <alignment vertical="center"/>
      <protection hidden="1"/>
    </xf>
    <xf numFmtId="164" fontId="3" fillId="0" borderId="2" xfId="2" applyFont="1" applyBorder="1" applyAlignment="1" applyProtection="1">
      <alignment horizontal="center" vertical="top"/>
    </xf>
    <xf numFmtId="164" fontId="3" fillId="0" borderId="3" xfId="2" applyFont="1" applyBorder="1" applyAlignment="1" applyProtection="1">
      <alignment horizontal="left" vertical="top"/>
    </xf>
    <xf numFmtId="0" fontId="3" fillId="0" borderId="3" xfId="0" applyFont="1" applyBorder="1" applyAlignment="1">
      <alignment horizontal="center" vertical="top"/>
    </xf>
    <xf numFmtId="0" fontId="4" fillId="0" borderId="3" xfId="0" applyFont="1" applyBorder="1" applyAlignment="1">
      <alignment horizontal="center" vertical="top" wrapText="1"/>
    </xf>
    <xf numFmtId="165" fontId="3" fillId="2" borderId="4" xfId="0" applyNumberFormat="1" applyFont="1" applyFill="1" applyBorder="1" applyAlignment="1">
      <alignment horizontal="left" vertical="center"/>
    </xf>
    <xf numFmtId="164" fontId="5" fillId="0" borderId="5" xfId="2" applyFont="1" applyBorder="1" applyAlignment="1" applyProtection="1">
      <alignment horizontal="center" vertical="center"/>
    </xf>
    <xf numFmtId="0" fontId="5" fillId="0" borderId="0" xfId="0" applyFont="1" applyAlignment="1">
      <alignment horizontal="center" vertical="center"/>
    </xf>
    <xf numFmtId="164" fontId="6" fillId="0" borderId="0" xfId="2" applyFont="1" applyBorder="1" applyAlignment="1" applyProtection="1">
      <alignment horizontal="center" vertical="center"/>
    </xf>
    <xf numFmtId="0" fontId="3" fillId="0" borderId="0" xfId="0" applyFont="1" applyAlignment="1">
      <alignment horizontal="center" vertical="center"/>
    </xf>
    <xf numFmtId="0" fontId="7" fillId="0" borderId="0" xfId="0" applyFont="1" applyAlignment="1">
      <alignment horizontal="left" vertical="center"/>
    </xf>
    <xf numFmtId="164" fontId="6" fillId="3" borderId="6" xfId="2" applyFont="1" applyFill="1" applyBorder="1" applyAlignment="1" applyProtection="1">
      <alignment horizontal="center" vertical="center"/>
    </xf>
    <xf numFmtId="0" fontId="3" fillId="3" borderId="6" xfId="0" applyFont="1" applyFill="1" applyBorder="1" applyAlignment="1">
      <alignment horizontal="left" vertical="center"/>
    </xf>
    <xf numFmtId="164" fontId="8" fillId="0" borderId="6" xfId="2" applyFont="1" applyBorder="1" applyAlignment="1" applyProtection="1">
      <alignment horizontal="center" vertical="center"/>
    </xf>
    <xf numFmtId="0" fontId="5" fillId="4" borderId="6" xfId="0" applyFont="1" applyFill="1" applyBorder="1" applyAlignment="1">
      <alignment horizontal="left" vertical="center"/>
    </xf>
    <xf numFmtId="164" fontId="3" fillId="3" borderId="6" xfId="2" applyFont="1" applyFill="1" applyBorder="1" applyAlignment="1" applyProtection="1">
      <alignment horizontal="center" vertical="center"/>
    </xf>
    <xf numFmtId="0" fontId="3" fillId="3" borderId="6" xfId="0" applyFont="1" applyFill="1" applyBorder="1" applyAlignment="1">
      <alignment horizontal="center" vertical="center"/>
    </xf>
    <xf numFmtId="0" fontId="9" fillId="0" borderId="1" xfId="0" applyFont="1" applyBorder="1" applyAlignment="1">
      <alignment horizontal="left" vertical="center"/>
    </xf>
    <xf numFmtId="164" fontId="6" fillId="3" borderId="7" xfId="2" applyFont="1" applyFill="1" applyBorder="1" applyAlignment="1" applyProtection="1">
      <alignment horizontal="center" vertical="center"/>
    </xf>
    <xf numFmtId="0" fontId="3" fillId="3" borderId="7" xfId="0" applyFont="1" applyFill="1" applyBorder="1" applyAlignment="1">
      <alignment horizontal="left" vertical="center"/>
    </xf>
    <xf numFmtId="166" fontId="0" fillId="0" borderId="0" xfId="1" applyNumberFormat="1" applyFont="1" applyBorder="1" applyAlignment="1" applyProtection="1">
      <alignment vertical="center"/>
    </xf>
    <xf numFmtId="164" fontId="10" fillId="0" borderId="7" xfId="2" applyFont="1" applyBorder="1" applyAlignment="1" applyProtection="1">
      <alignment horizontal="center" vertical="center"/>
    </xf>
    <xf numFmtId="0" fontId="5" fillId="0" borderId="7" xfId="0" applyFont="1" applyBorder="1" applyAlignment="1">
      <alignment horizontal="left" vertical="center"/>
    </xf>
    <xf numFmtId="164" fontId="11" fillId="2" borderId="7" xfId="2" applyFont="1" applyFill="1" applyBorder="1" applyAlignment="1" applyProtection="1">
      <alignment horizontal="center" vertical="center"/>
    </xf>
    <xf numFmtId="0" fontId="3" fillId="2" borderId="7" xfId="0" applyFont="1" applyFill="1" applyBorder="1" applyAlignment="1">
      <alignment horizontal="left" vertical="center"/>
    </xf>
    <xf numFmtId="164" fontId="11" fillId="2" borderId="8" xfId="2" applyFont="1" applyFill="1" applyBorder="1" applyAlignment="1" applyProtection="1">
      <alignment horizontal="center" vertical="center"/>
    </xf>
    <xf numFmtId="164" fontId="11" fillId="2" borderId="9" xfId="2" applyFont="1" applyFill="1" applyBorder="1" applyAlignment="1" applyProtection="1">
      <alignment horizontal="center" vertical="center"/>
    </xf>
    <xf numFmtId="164" fontId="11" fillId="0" borderId="10" xfId="2" applyFont="1" applyBorder="1" applyAlignment="1" applyProtection="1">
      <alignment horizontal="center" vertical="center"/>
      <protection locked="0"/>
    </xf>
    <xf numFmtId="0" fontId="3" fillId="2" borderId="10" xfId="0" applyFont="1" applyFill="1" applyBorder="1" applyAlignment="1">
      <alignment horizontal="left" vertical="center"/>
    </xf>
    <xf numFmtId="164" fontId="12" fillId="0" borderId="0" xfId="2" applyFont="1" applyBorder="1" applyAlignment="1" applyProtection="1">
      <alignment vertical="center"/>
    </xf>
    <xf numFmtId="164" fontId="12" fillId="0" borderId="0" xfId="2" applyFont="1" applyBorder="1" applyAlignment="1" applyProtection="1">
      <alignment horizontal="left" vertical="center"/>
    </xf>
    <xf numFmtId="0" fontId="0" fillId="0" borderId="0" xfId="0" applyAlignment="1">
      <alignment horizontal="left" vertical="center"/>
    </xf>
    <xf numFmtId="165" fontId="12" fillId="0" borderId="0" xfId="0" applyNumberFormat="1" applyFont="1" applyAlignment="1" applyProtection="1">
      <alignment vertical="center"/>
      <protection hidden="1"/>
    </xf>
    <xf numFmtId="164" fontId="8" fillId="0" borderId="7" xfId="2" applyFont="1" applyBorder="1" applyAlignment="1" applyProtection="1">
      <alignment horizontal="center" vertical="center"/>
    </xf>
    <xf numFmtId="164" fontId="8" fillId="0" borderId="8" xfId="2" applyFont="1" applyBorder="1" applyAlignment="1" applyProtection="1">
      <alignment horizontal="center" vertical="center"/>
    </xf>
    <xf numFmtId="164" fontId="8" fillId="0" borderId="9" xfId="2" applyFont="1" applyBorder="1" applyAlignment="1" applyProtection="1">
      <alignment horizontal="center" vertical="center"/>
    </xf>
    <xf numFmtId="164" fontId="13" fillId="0" borderId="8" xfId="2" applyFont="1" applyBorder="1" applyAlignment="1" applyProtection="1">
      <alignment horizontal="center" vertical="center"/>
    </xf>
    <xf numFmtId="164" fontId="13" fillId="0" borderId="9" xfId="2" applyFont="1" applyBorder="1" applyAlignment="1" applyProtection="1">
      <alignment horizontal="center" vertical="center"/>
    </xf>
    <xf numFmtId="164" fontId="8" fillId="0" borderId="11" xfId="2" applyFont="1" applyBorder="1" applyAlignment="1" applyProtection="1">
      <alignment horizontal="center" vertical="center"/>
      <protection locked="0"/>
    </xf>
    <xf numFmtId="164" fontId="8" fillId="0" borderId="12" xfId="2" applyFont="1" applyBorder="1" applyAlignment="1" applyProtection="1">
      <alignment horizontal="center" vertical="center"/>
      <protection locked="0"/>
    </xf>
    <xf numFmtId="0" fontId="5" fillId="0" borderId="10" xfId="0" applyFont="1" applyBorder="1" applyAlignment="1">
      <alignment horizontal="left" vertical="center"/>
    </xf>
    <xf numFmtId="4" fontId="2" fillId="0" borderId="0" xfId="0" applyNumberFormat="1" applyFont="1" applyAlignment="1">
      <alignment vertical="center"/>
    </xf>
    <xf numFmtId="164" fontId="6" fillId="3" borderId="13" xfId="2" applyFont="1" applyFill="1" applyBorder="1" applyAlignment="1" applyProtection="1">
      <alignment horizontal="center" vertical="center"/>
    </xf>
    <xf numFmtId="164" fontId="6" fillId="3" borderId="14" xfId="2" applyFont="1" applyFill="1" applyBorder="1" applyAlignment="1" applyProtection="1">
      <alignment horizontal="center" vertical="center"/>
    </xf>
    <xf numFmtId="164" fontId="8" fillId="0" borderId="0" xfId="2" applyFont="1" applyBorder="1" applyAlignment="1" applyProtection="1">
      <alignment horizontal="center" vertical="center" wrapText="1"/>
    </xf>
    <xf numFmtId="0" fontId="5" fillId="0" borderId="0" xfId="0" applyFont="1" applyAlignment="1">
      <alignment horizontal="left" vertical="center" wrapText="1"/>
    </xf>
    <xf numFmtId="0" fontId="3" fillId="3" borderId="9" xfId="0" applyFont="1" applyFill="1" applyBorder="1" applyAlignment="1">
      <alignment horizontal="center" vertical="center"/>
    </xf>
    <xf numFmtId="0" fontId="3" fillId="3" borderId="7" xfId="0" applyFont="1" applyFill="1" applyBorder="1" applyAlignment="1">
      <alignment horizontal="center" vertical="center"/>
    </xf>
    <xf numFmtId="164" fontId="8" fillId="0" borderId="6" xfId="2" applyFont="1" applyBorder="1" applyAlignment="1" applyProtection="1">
      <alignment horizontal="center" vertical="center" wrapText="1"/>
      <protection locked="0"/>
    </xf>
    <xf numFmtId="0" fontId="5" fillId="0" borderId="6" xfId="0" applyFont="1" applyBorder="1" applyAlignment="1">
      <alignment horizontal="left" vertical="center" wrapText="1"/>
    </xf>
    <xf numFmtId="0" fontId="14" fillId="0" borderId="0" xfId="0" applyFont="1" applyAlignment="1">
      <alignment vertical="center"/>
    </xf>
    <xf numFmtId="0" fontId="5" fillId="0" borderId="15" xfId="0" applyFont="1" applyBorder="1" applyAlignment="1">
      <alignment horizontal="left" vertical="center" wrapText="1"/>
    </xf>
    <xf numFmtId="164" fontId="8" fillId="0" borderId="7" xfId="2" applyFont="1" applyBorder="1" applyAlignment="1" applyProtection="1">
      <alignment horizontal="center" vertical="center" wrapText="1"/>
      <protection locked="0"/>
    </xf>
    <xf numFmtId="0" fontId="5" fillId="0" borderId="7" xfId="0" applyFont="1" applyBorder="1" applyAlignment="1">
      <alignment horizontal="left" vertical="center" wrapText="1"/>
    </xf>
    <xf numFmtId="164" fontId="3" fillId="3" borderId="7" xfId="2" applyFont="1" applyFill="1" applyBorder="1" applyAlignment="1" applyProtection="1">
      <alignment horizontal="center" vertical="center"/>
    </xf>
    <xf numFmtId="0" fontId="3" fillId="0" borderId="0" xfId="0" applyFont="1" applyAlignment="1">
      <alignment horizontal="left" vertical="center"/>
    </xf>
    <xf numFmtId="164" fontId="8" fillId="0" borderId="15" xfId="2" applyFont="1" applyBorder="1" applyAlignment="1" applyProtection="1">
      <alignment horizontal="center" vertical="center" wrapText="1"/>
      <protection locked="0"/>
    </xf>
    <xf numFmtId="0" fontId="9" fillId="0" borderId="0" xfId="0" applyFont="1" applyAlignment="1">
      <alignment horizontal="left" vertical="center"/>
    </xf>
    <xf numFmtId="0" fontId="0" fillId="0" borderId="16" xfId="0" applyBorder="1" applyAlignment="1">
      <alignment horizontal="center" vertical="center"/>
    </xf>
    <xf numFmtId="0" fontId="0" fillId="5" borderId="0" xfId="0" applyFill="1" applyAlignment="1" applyProtection="1">
      <alignment vertical="center"/>
      <protection hidden="1"/>
    </xf>
    <xf numFmtId="164" fontId="8" fillId="0" borderId="7" xfId="2" applyFont="1" applyBorder="1" applyAlignment="1" applyProtection="1">
      <alignment horizontal="center" vertical="center"/>
      <protection locked="0"/>
    </xf>
    <xf numFmtId="0" fontId="12" fillId="0" borderId="7" xfId="0" applyFont="1" applyBorder="1" applyAlignment="1">
      <alignment horizontal="left" vertical="center"/>
    </xf>
    <xf numFmtId="164" fontId="12" fillId="0" borderId="5" xfId="2" applyFont="1" applyBorder="1" applyAlignment="1" applyProtection="1">
      <alignment vertical="center"/>
    </xf>
    <xf numFmtId="0" fontId="0" fillId="6" borderId="0" xfId="0" applyFill="1" applyAlignment="1" applyProtection="1">
      <alignment vertical="center"/>
      <protection hidden="1"/>
    </xf>
    <xf numFmtId="0" fontId="2" fillId="6" borderId="0" xfId="0" applyFont="1" applyFill="1" applyAlignment="1">
      <alignment vertical="center"/>
    </xf>
    <xf numFmtId="0" fontId="15" fillId="4" borderId="5" xfId="0" applyFont="1" applyFill="1" applyBorder="1" applyAlignment="1">
      <alignment horizontal="left" vertical="center" wrapText="1"/>
    </xf>
    <xf numFmtId="0" fontId="15" fillId="4" borderId="0" xfId="0" applyFont="1" applyFill="1" applyAlignment="1">
      <alignment horizontal="left" vertical="center" wrapText="1"/>
    </xf>
    <xf numFmtId="0" fontId="15" fillId="4" borderId="1" xfId="0" applyFont="1" applyFill="1" applyBorder="1" applyAlignment="1">
      <alignment horizontal="left" vertical="center" wrapText="1"/>
    </xf>
    <xf numFmtId="0" fontId="15" fillId="4" borderId="6" xfId="0" applyFont="1" applyFill="1" applyBorder="1" applyAlignment="1">
      <alignment horizontal="left" vertical="center" wrapText="1"/>
    </xf>
    <xf numFmtId="164" fontId="8" fillId="0" borderId="15" xfId="2" applyFont="1" applyBorder="1" applyAlignment="1" applyProtection="1">
      <alignment horizontal="center" vertical="center"/>
      <protection locked="0"/>
    </xf>
    <xf numFmtId="164" fontId="8" fillId="0" borderId="17" xfId="2" applyFont="1" applyBorder="1" applyAlignment="1" applyProtection="1">
      <alignment horizontal="center" vertical="center"/>
      <protection locked="0"/>
    </xf>
    <xf numFmtId="0" fontId="12" fillId="7" borderId="6" xfId="0" applyFont="1" applyFill="1" applyBorder="1" applyAlignment="1" applyProtection="1">
      <alignment vertical="center"/>
      <protection locked="0"/>
    </xf>
    <xf numFmtId="0" fontId="12" fillId="0" borderId="18" xfId="0" applyFont="1" applyBorder="1" applyAlignment="1">
      <alignment horizontal="left" vertical="center"/>
    </xf>
    <xf numFmtId="0" fontId="12" fillId="0" borderId="16" xfId="0" applyFont="1" applyBorder="1" applyAlignment="1">
      <alignment horizontal="left" vertical="center"/>
    </xf>
    <xf numFmtId="0" fontId="12" fillId="0" borderId="19" xfId="0" applyFont="1" applyBorder="1" applyAlignment="1">
      <alignment horizontal="left" vertical="center"/>
    </xf>
    <xf numFmtId="0" fontId="12" fillId="0" borderId="9" xfId="0" applyFont="1" applyBorder="1" applyAlignment="1">
      <alignment horizontal="left" vertical="center"/>
    </xf>
    <xf numFmtId="164" fontId="3" fillId="3" borderId="8" xfId="2" applyFont="1" applyFill="1" applyBorder="1" applyAlignment="1" applyProtection="1">
      <alignment horizontal="center" vertical="center"/>
    </xf>
    <xf numFmtId="0" fontId="3" fillId="3" borderId="6" xfId="0" applyFont="1" applyFill="1" applyBorder="1" applyAlignment="1">
      <alignment horizontal="center" vertical="center"/>
    </xf>
    <xf numFmtId="0" fontId="3" fillId="3" borderId="19" xfId="0" applyFont="1" applyFill="1" applyBorder="1" applyAlignment="1">
      <alignment horizontal="left" vertical="center"/>
    </xf>
    <xf numFmtId="0" fontId="3" fillId="3" borderId="9" xfId="0" applyFont="1" applyFill="1" applyBorder="1" applyAlignment="1">
      <alignment horizontal="left" vertical="center"/>
    </xf>
    <xf numFmtId="0" fontId="0" fillId="5" borderId="0" xfId="0" applyFill="1" applyAlignment="1">
      <alignment vertical="center"/>
    </xf>
    <xf numFmtId="0" fontId="16" fillId="0" borderId="1" xfId="0" applyFont="1" applyBorder="1" applyAlignment="1">
      <alignment horizontal="left" vertical="center"/>
    </xf>
    <xf numFmtId="164" fontId="8" fillId="0" borderId="8" xfId="2" applyFont="1" applyBorder="1" applyAlignment="1" applyProtection="1">
      <alignment horizontal="center" vertical="center"/>
      <protection locked="0"/>
    </xf>
    <xf numFmtId="164" fontId="8" fillId="0" borderId="9" xfId="2" applyFont="1" applyBorder="1" applyAlignment="1" applyProtection="1">
      <alignment horizontal="center" vertical="center"/>
      <protection locked="0"/>
    </xf>
    <xf numFmtId="0" fontId="0" fillId="2" borderId="0" xfId="0" applyFill="1" applyAlignment="1" applyProtection="1">
      <alignment vertical="center"/>
      <protection hidden="1"/>
    </xf>
    <xf numFmtId="0" fontId="2" fillId="2" borderId="0" xfId="0" applyFont="1" applyFill="1" applyAlignment="1">
      <alignment vertical="center"/>
    </xf>
    <xf numFmtId="164" fontId="6" fillId="2" borderId="5" xfId="2" applyFont="1" applyFill="1" applyBorder="1" applyAlignment="1" applyProtection="1">
      <alignment horizontal="center" vertical="center"/>
    </xf>
    <xf numFmtId="164" fontId="6" fillId="2" borderId="0" xfId="2" applyFont="1" applyFill="1" applyBorder="1" applyAlignment="1" applyProtection="1">
      <alignment horizontal="center" vertical="center"/>
    </xf>
    <xf numFmtId="0" fontId="3" fillId="2" borderId="0" xfId="0" applyFont="1" applyFill="1" applyAlignment="1">
      <alignment horizontal="left" vertical="center"/>
    </xf>
    <xf numFmtId="0" fontId="3" fillId="2" borderId="1" xfId="0" applyFont="1" applyFill="1" applyBorder="1" applyAlignment="1">
      <alignment horizontal="left" vertical="center"/>
    </xf>
    <xf numFmtId="0" fontId="0" fillId="0" borderId="1" xfId="0" applyBorder="1" applyAlignment="1">
      <alignment horizontal="left" vertical="center"/>
    </xf>
    <xf numFmtId="164" fontId="0" fillId="0" borderId="5" xfId="2" applyFont="1" applyBorder="1" applyAlignment="1" applyProtection="1">
      <alignment vertical="center"/>
    </xf>
    <xf numFmtId="0" fontId="9" fillId="0" borderId="1" xfId="0" applyFont="1" applyBorder="1" applyAlignment="1">
      <alignment vertical="center"/>
    </xf>
    <xf numFmtId="0" fontId="17" fillId="0" borderId="0" xfId="0" applyFont="1" applyAlignment="1" applyProtection="1">
      <alignment horizontal="left" vertical="center"/>
      <protection hidden="1"/>
    </xf>
    <xf numFmtId="0" fontId="3" fillId="0" borderId="0" xfId="0" applyFont="1" applyAlignment="1" applyProtection="1">
      <alignment horizontal="center" vertical="center"/>
      <protection hidden="1"/>
    </xf>
    <xf numFmtId="0" fontId="18" fillId="0" borderId="0" xfId="0" applyFont="1" applyAlignment="1">
      <alignment horizontal="center" vertical="center"/>
    </xf>
    <xf numFmtId="0" fontId="19" fillId="0" borderId="7" xfId="0" applyFont="1" applyBorder="1" applyAlignment="1">
      <alignment horizontal="center" vertical="center" wrapText="1"/>
    </xf>
    <xf numFmtId="165" fontId="19" fillId="0" borderId="7" xfId="0" applyNumberFormat="1" applyFont="1" applyBorder="1" applyAlignment="1">
      <alignment horizontal="center" vertical="center"/>
    </xf>
    <xf numFmtId="0" fontId="19" fillId="3" borderId="7"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9" fillId="3" borderId="10" xfId="0" applyFont="1" applyFill="1" applyBorder="1" applyAlignment="1">
      <alignment horizontal="center" vertical="center"/>
    </xf>
    <xf numFmtId="0" fontId="19" fillId="3" borderId="7" xfId="0" applyFont="1" applyFill="1" applyBorder="1" applyAlignment="1">
      <alignment horizontal="center" vertical="center"/>
    </xf>
    <xf numFmtId="1" fontId="20" fillId="0" borderId="7" xfId="1" applyNumberFormat="1" applyFont="1" applyBorder="1" applyAlignment="1" applyProtection="1">
      <alignment horizontal="center" vertical="center"/>
    </xf>
    <xf numFmtId="1" fontId="20" fillId="0" borderId="8" xfId="1" applyNumberFormat="1" applyFont="1" applyBorder="1" applyAlignment="1" applyProtection="1">
      <alignment horizontal="center" vertical="center"/>
    </xf>
    <xf numFmtId="0" fontId="21" fillId="0" borderId="6" xfId="0" applyFont="1" applyBorder="1" applyAlignment="1" applyProtection="1">
      <alignment horizontal="center" vertical="center"/>
      <protection hidden="1"/>
    </xf>
    <xf numFmtId="0" fontId="0" fillId="0" borderId="4" xfId="0" applyBorder="1" applyAlignment="1">
      <alignment horizontal="center" vertical="center"/>
    </xf>
    <xf numFmtId="1" fontId="20" fillId="0" borderId="10" xfId="1" applyNumberFormat="1" applyFont="1" applyBorder="1" applyAlignment="1" applyProtection="1">
      <alignment horizontal="center" vertical="center"/>
    </xf>
    <xf numFmtId="165" fontId="17" fillId="0" borderId="20" xfId="0" applyNumberFormat="1" applyFont="1" applyBorder="1" applyAlignment="1" applyProtection="1">
      <alignment vertical="center"/>
      <protection hidden="1"/>
    </xf>
    <xf numFmtId="165" fontId="22" fillId="0" borderId="1" xfId="0" applyNumberFormat="1" applyFont="1" applyBorder="1" applyAlignment="1" applyProtection="1">
      <alignment horizontal="left" vertical="center"/>
      <protection hidden="1"/>
    </xf>
    <xf numFmtId="0" fontId="0" fillId="0" borderId="7" xfId="0" applyBorder="1" applyAlignment="1">
      <alignment horizontal="center" vertical="center"/>
    </xf>
    <xf numFmtId="164" fontId="19" fillId="3" borderId="21" xfId="2" applyFont="1" applyFill="1" applyBorder="1" applyAlignment="1" applyProtection="1">
      <alignment horizontal="center" vertical="center" wrapText="1"/>
    </xf>
    <xf numFmtId="164" fontId="19" fillId="3" borderId="6" xfId="2" applyFont="1" applyFill="1" applyBorder="1" applyAlignment="1" applyProtection="1">
      <alignment horizontal="center" vertical="center" wrapText="1"/>
    </xf>
    <xf numFmtId="165" fontId="21" fillId="0" borderId="0" xfId="0" applyNumberFormat="1" applyFont="1" applyAlignment="1" applyProtection="1">
      <alignment horizontal="left" vertical="center"/>
      <protection hidden="1"/>
    </xf>
    <xf numFmtId="164" fontId="19" fillId="3" borderId="5" xfId="2" applyFont="1" applyFill="1" applyBorder="1" applyAlignment="1" applyProtection="1">
      <alignment horizontal="center" vertical="center" wrapText="1"/>
    </xf>
    <xf numFmtId="165" fontId="21" fillId="0" borderId="22" xfId="0" applyNumberFormat="1" applyFont="1" applyBorder="1" applyAlignment="1" applyProtection="1">
      <alignment vertical="center"/>
      <protection hidden="1"/>
    </xf>
    <xf numFmtId="165" fontId="22" fillId="0" borderId="1" xfId="0" applyNumberFormat="1" applyFont="1" applyBorder="1" applyAlignment="1" applyProtection="1">
      <alignment vertical="center"/>
      <protection hidden="1"/>
    </xf>
    <xf numFmtId="164" fontId="19" fillId="3" borderId="17" xfId="2" applyFont="1" applyFill="1" applyBorder="1" applyAlignment="1" applyProtection="1">
      <alignment horizontal="center" vertical="center" wrapText="1"/>
    </xf>
    <xf numFmtId="164" fontId="18" fillId="0" borderId="7" xfId="2" applyFont="1" applyBorder="1" applyAlignment="1" applyProtection="1">
      <alignment horizontal="center" vertical="center"/>
    </xf>
    <xf numFmtId="164" fontId="18" fillId="0" borderId="15" xfId="2" applyFont="1" applyBorder="1" applyAlignment="1" applyProtection="1">
      <alignment horizontal="center" vertical="center"/>
    </xf>
    <xf numFmtId="165" fontId="21" fillId="0" borderId="17" xfId="0" applyNumberFormat="1" applyFont="1" applyBorder="1" applyAlignment="1" applyProtection="1">
      <alignment vertical="center"/>
      <protection hidden="1"/>
    </xf>
    <xf numFmtId="165" fontId="22" fillId="0" borderId="16" xfId="0" applyNumberFormat="1" applyFont="1" applyBorder="1" applyAlignment="1" applyProtection="1">
      <alignment vertical="center"/>
      <protection hidden="1"/>
    </xf>
    <xf numFmtId="164" fontId="3" fillId="0" borderId="21" xfId="2" applyFont="1" applyBorder="1" applyAlignment="1" applyProtection="1">
      <alignment horizontal="center" vertical="top"/>
    </xf>
    <xf numFmtId="164" fontId="3" fillId="0" borderId="3" xfId="2" applyFont="1" applyBorder="1" applyAlignment="1" applyProtection="1">
      <alignment horizontal="center" vertical="top"/>
    </xf>
    <xf numFmtId="0" fontId="3" fillId="0" borderId="3" xfId="0" applyFont="1" applyBorder="1" applyAlignment="1">
      <alignment horizontal="center" vertical="top" wrapText="1"/>
    </xf>
    <xf numFmtId="165" fontId="3" fillId="2" borderId="1" xfId="0" applyNumberFormat="1" applyFont="1" applyFill="1" applyBorder="1" applyAlignment="1">
      <alignment horizontal="left" vertical="center"/>
    </xf>
    <xf numFmtId="165" fontId="23" fillId="2" borderId="17" xfId="0" applyNumberFormat="1" applyFont="1" applyFill="1" applyBorder="1" applyAlignment="1">
      <alignment horizontal="left" vertical="center" wrapText="1"/>
    </xf>
    <xf numFmtId="165" fontId="23" fillId="2" borderId="23" xfId="0" applyNumberFormat="1" applyFont="1" applyFill="1" applyBorder="1" applyAlignment="1">
      <alignment horizontal="left" vertical="center" wrapText="1"/>
    </xf>
    <xf numFmtId="165" fontId="23" fillId="2" borderId="16" xfId="0" applyNumberFormat="1" applyFont="1" applyFill="1" applyBorder="1" applyAlignment="1">
      <alignment horizontal="left" vertical="center" wrapText="1"/>
    </xf>
    <xf numFmtId="166" fontId="1" fillId="0" borderId="0" xfId="1" applyNumberFormat="1" applyBorder="1" applyAlignment="1" applyProtection="1">
      <alignment vertical="center"/>
    </xf>
    <xf numFmtId="2" fontId="6" fillId="8" borderId="8" xfId="3" applyNumberFormat="1" applyFont="1" applyFill="1" applyBorder="1" applyAlignment="1" applyProtection="1">
      <alignment horizontal="right" vertical="center"/>
    </xf>
    <xf numFmtId="2" fontId="6" fillId="8" borderId="9" xfId="3" applyNumberFormat="1" applyFont="1" applyFill="1" applyBorder="1" applyAlignment="1" applyProtection="1">
      <alignment horizontal="right" vertical="center"/>
    </xf>
    <xf numFmtId="165" fontId="3" fillId="8" borderId="7" xfId="0" applyNumberFormat="1" applyFont="1" applyFill="1" applyBorder="1" applyAlignment="1">
      <alignment horizontal="left" vertical="center"/>
    </xf>
    <xf numFmtId="165" fontId="3" fillId="2" borderId="7" xfId="0" applyNumberFormat="1" applyFont="1" applyFill="1" applyBorder="1" applyAlignment="1">
      <alignment horizontal="left" vertical="center"/>
    </xf>
    <xf numFmtId="0" fontId="5" fillId="0" borderId="0" xfId="0" applyFont="1" applyAlignment="1" applyProtection="1">
      <alignment vertical="center"/>
      <protection hidden="1"/>
    </xf>
    <xf numFmtId="0" fontId="24" fillId="0" borderId="0" xfId="0" applyFont="1" applyAlignment="1">
      <alignment vertical="center"/>
    </xf>
    <xf numFmtId="165" fontId="5" fillId="0" borderId="0" xfId="0" applyNumberFormat="1" applyFont="1" applyAlignment="1" applyProtection="1">
      <alignment vertical="center"/>
      <protection hidden="1"/>
    </xf>
    <xf numFmtId="165" fontId="1" fillId="0" borderId="0" xfId="1" applyProtection="1">
      <protection hidden="1"/>
    </xf>
    <xf numFmtId="165" fontId="24" fillId="0" borderId="0" xfId="0" applyNumberFormat="1" applyFont="1" applyAlignment="1">
      <alignment vertical="center"/>
    </xf>
    <xf numFmtId="164" fontId="6" fillId="9" borderId="7" xfId="2" applyFont="1" applyFill="1" applyBorder="1" applyAlignment="1" applyProtection="1">
      <alignment horizontal="center" vertical="center"/>
    </xf>
    <xf numFmtId="165" fontId="3" fillId="9" borderId="7" xfId="0" applyNumberFormat="1" applyFont="1" applyFill="1" applyBorder="1" applyAlignment="1">
      <alignment horizontal="left" vertical="center"/>
    </xf>
    <xf numFmtId="165" fontId="1" fillId="0" borderId="0" xfId="1" applyProtection="1"/>
    <xf numFmtId="43" fontId="5" fillId="0" borderId="0" xfId="0" applyNumberFormat="1" applyFont="1" applyAlignment="1" applyProtection="1">
      <alignment vertical="center"/>
      <protection hidden="1"/>
    </xf>
    <xf numFmtId="164" fontId="6" fillId="8" borderId="7" xfId="2" applyFont="1" applyFill="1" applyBorder="1" applyAlignment="1" applyProtection="1">
      <alignment horizontal="center" vertical="center"/>
    </xf>
    <xf numFmtId="0" fontId="5" fillId="0" borderId="0" xfId="0" applyFont="1" applyAlignment="1" applyProtection="1">
      <alignment horizontal="right" vertical="center"/>
      <protection hidden="1"/>
    </xf>
    <xf numFmtId="167" fontId="24" fillId="0" borderId="0" xfId="0" applyNumberFormat="1" applyFont="1" applyAlignment="1">
      <alignment vertical="center"/>
    </xf>
    <xf numFmtId="164" fontId="8" fillId="6" borderId="7" xfId="2" applyFont="1" applyFill="1" applyBorder="1" applyAlignment="1" applyProtection="1">
      <alignment horizontal="center" vertical="center"/>
    </xf>
    <xf numFmtId="165" fontId="5" fillId="6" borderId="7" xfId="0" applyNumberFormat="1" applyFont="1" applyFill="1" applyBorder="1" applyAlignment="1">
      <alignment horizontal="left" vertical="center"/>
    </xf>
    <xf numFmtId="0" fontId="12" fillId="0" borderId="0" xfId="0" applyFont="1"/>
    <xf numFmtId="164" fontId="8" fillId="8" borderId="7" xfId="2" applyFont="1" applyFill="1" applyBorder="1" applyAlignment="1" applyProtection="1">
      <alignment horizontal="center" vertical="center"/>
    </xf>
    <xf numFmtId="165" fontId="5" fillId="8" borderId="7" xfId="0" applyNumberFormat="1" applyFont="1" applyFill="1" applyBorder="1" applyAlignment="1">
      <alignment horizontal="left" vertical="center"/>
    </xf>
    <xf numFmtId="165" fontId="5" fillId="3" borderId="7" xfId="0" applyNumberFormat="1" applyFont="1" applyFill="1" applyBorder="1" applyAlignment="1">
      <alignment horizontal="left" vertical="center"/>
    </xf>
    <xf numFmtId="165" fontId="3" fillId="3" borderId="7" xfId="0" applyNumberFormat="1" applyFont="1" applyFill="1" applyBorder="1" applyAlignment="1">
      <alignment horizontal="left" vertical="center"/>
    </xf>
    <xf numFmtId="165" fontId="5" fillId="0" borderId="7" xfId="0" applyNumberFormat="1" applyFont="1" applyBorder="1" applyAlignment="1">
      <alignment horizontal="left" vertical="center"/>
    </xf>
    <xf numFmtId="165" fontId="5" fillId="2" borderId="7" xfId="0" applyNumberFormat="1" applyFont="1" applyFill="1" applyBorder="1" applyAlignment="1">
      <alignment vertical="center"/>
    </xf>
    <xf numFmtId="164" fontId="24" fillId="0" borderId="0" xfId="0" applyNumberFormat="1" applyFont="1" applyAlignment="1">
      <alignment vertical="center"/>
    </xf>
    <xf numFmtId="164" fontId="8" fillId="3" borderId="7" xfId="2" applyFont="1" applyFill="1" applyBorder="1" applyAlignment="1" applyProtection="1">
      <alignment horizontal="center" vertical="center"/>
    </xf>
    <xf numFmtId="43" fontId="24" fillId="0" borderId="0" xfId="0" applyNumberFormat="1" applyFont="1" applyAlignment="1">
      <alignment vertical="center"/>
    </xf>
    <xf numFmtId="165" fontId="5" fillId="2" borderId="7" xfId="0" applyNumberFormat="1" applyFont="1" applyFill="1" applyBorder="1" applyAlignment="1">
      <alignment horizontal="left" vertical="center"/>
    </xf>
    <xf numFmtId="164" fontId="5" fillId="0" borderId="0" xfId="0" applyNumberFormat="1" applyFont="1" applyAlignment="1" applyProtection="1">
      <alignment vertical="center"/>
      <protection hidden="1"/>
    </xf>
    <xf numFmtId="165" fontId="19" fillId="0" borderId="7" xfId="0" applyNumberFormat="1" applyFont="1" applyBorder="1" applyAlignment="1">
      <alignment horizontal="center" vertical="center" wrapText="1"/>
    </xf>
    <xf numFmtId="49" fontId="25" fillId="0" borderId="7" xfId="2" applyNumberFormat="1" applyFont="1" applyBorder="1" applyAlignment="1" applyProtection="1">
      <alignment horizontal="center" vertical="center"/>
    </xf>
    <xf numFmtId="49" fontId="25" fillId="0" borderId="8" xfId="2" applyNumberFormat="1" applyFont="1" applyBorder="1" applyAlignment="1" applyProtection="1">
      <alignment horizontal="center" vertical="center"/>
    </xf>
    <xf numFmtId="165" fontId="26" fillId="2" borderId="8" xfId="0" applyNumberFormat="1" applyFont="1" applyFill="1" applyBorder="1" applyAlignment="1" applyProtection="1">
      <alignment horizontal="center" vertical="center"/>
      <protection locked="0"/>
    </xf>
    <xf numFmtId="165" fontId="26" fillId="2" borderId="9" xfId="0" applyNumberFormat="1" applyFont="1" applyFill="1" applyBorder="1" applyAlignment="1" applyProtection="1">
      <alignment horizontal="center" vertical="center"/>
      <protection locked="0"/>
    </xf>
    <xf numFmtId="49" fontId="25" fillId="0" borderId="10" xfId="2" applyNumberFormat="1" applyFont="1" applyBorder="1" applyAlignment="1" applyProtection="1">
      <alignment horizontal="center" vertical="center"/>
    </xf>
    <xf numFmtId="165" fontId="17" fillId="0" borderId="5" xfId="0" applyNumberFormat="1" applyFont="1" applyBorder="1" applyAlignment="1" applyProtection="1">
      <alignment vertical="center"/>
      <protection hidden="1"/>
    </xf>
    <xf numFmtId="0" fontId="0" fillId="0" borderId="4" xfId="0" applyBorder="1" applyAlignment="1">
      <alignment vertical="center"/>
    </xf>
    <xf numFmtId="0" fontId="18" fillId="0" borderId="0" xfId="0" applyFont="1" applyAlignment="1">
      <alignment vertical="center"/>
    </xf>
    <xf numFmtId="164" fontId="5" fillId="0" borderId="17" xfId="2" applyFont="1" applyBorder="1" applyAlignment="1" applyProtection="1">
      <alignment horizontal="center" vertical="center"/>
    </xf>
    <xf numFmtId="0" fontId="5" fillId="0" borderId="23" xfId="0" applyFont="1" applyBorder="1" applyAlignment="1">
      <alignment horizontal="right" vertical="center"/>
    </xf>
    <xf numFmtId="0" fontId="0" fillId="0" borderId="23" xfId="0" applyBorder="1" applyAlignment="1">
      <alignment vertical="center"/>
    </xf>
    <xf numFmtId="0" fontId="0" fillId="0" borderId="16" xfId="0" applyBorder="1" applyAlignment="1">
      <alignment vertical="center"/>
    </xf>
    <xf numFmtId="165" fontId="5" fillId="0" borderId="15" xfId="0" applyNumberFormat="1" applyFont="1" applyBorder="1" applyAlignment="1">
      <alignment horizontal="left" vertical="center"/>
    </xf>
    <xf numFmtId="164" fontId="8" fillId="3" borderId="8" xfId="2" applyFont="1" applyFill="1" applyBorder="1" applyAlignment="1" applyProtection="1">
      <alignment horizontal="center" vertical="center"/>
    </xf>
    <xf numFmtId="164" fontId="8" fillId="3" borderId="9" xfId="2" applyFont="1" applyFill="1" applyBorder="1" applyAlignment="1" applyProtection="1">
      <alignment horizontal="center" vertical="center"/>
    </xf>
    <xf numFmtId="164" fontId="6" fillId="3" borderId="8" xfId="2" applyFont="1" applyFill="1" applyBorder="1" applyAlignment="1" applyProtection="1">
      <alignment horizontal="center" vertical="center"/>
    </xf>
    <xf numFmtId="164" fontId="6" fillId="3" borderId="9" xfId="2" applyFont="1" applyFill="1" applyBorder="1" applyAlignment="1" applyProtection="1">
      <alignment horizontal="center" vertical="center"/>
    </xf>
    <xf numFmtId="165" fontId="5" fillId="2" borderId="0" xfId="0" applyNumberFormat="1" applyFont="1" applyFill="1" applyAlignment="1" applyProtection="1">
      <alignment vertical="center"/>
      <protection hidden="1"/>
    </xf>
    <xf numFmtId="0" fontId="5" fillId="2" borderId="0" xfId="0" applyFont="1" applyFill="1" applyAlignment="1" applyProtection="1">
      <alignment vertical="center"/>
      <protection hidden="1"/>
    </xf>
    <xf numFmtId="10" fontId="5" fillId="0" borderId="0" xfId="0" applyNumberFormat="1" applyFont="1" applyAlignment="1" applyProtection="1">
      <alignment vertical="center"/>
      <protection hidden="1"/>
    </xf>
    <xf numFmtId="164" fontId="8" fillId="6" borderId="8" xfId="2" applyFont="1" applyFill="1" applyBorder="1" applyAlignment="1" applyProtection="1">
      <alignment horizontal="center" vertical="center"/>
    </xf>
    <xf numFmtId="164" fontId="8" fillId="6" borderId="9" xfId="2" applyFont="1" applyFill="1" applyBorder="1" applyAlignment="1" applyProtection="1">
      <alignment horizontal="center" vertical="center"/>
    </xf>
    <xf numFmtId="164" fontId="27" fillId="3" borderId="8" xfId="2" applyFont="1" applyFill="1" applyBorder="1" applyAlignment="1" applyProtection="1">
      <alignment horizontal="center" vertical="center"/>
    </xf>
    <xf numFmtId="164" fontId="27" fillId="3" borderId="9" xfId="2" applyFont="1" applyFill="1" applyBorder="1" applyAlignment="1" applyProtection="1">
      <alignment horizontal="center" vertical="center"/>
    </xf>
    <xf numFmtId="164" fontId="27" fillId="9" borderId="8" xfId="2" applyFont="1" applyFill="1" applyBorder="1" applyAlignment="1" applyProtection="1">
      <alignment horizontal="center" vertical="center"/>
    </xf>
    <xf numFmtId="164" fontId="27" fillId="9" borderId="9" xfId="2" applyFont="1" applyFill="1" applyBorder="1" applyAlignment="1" applyProtection="1">
      <alignment horizontal="center" vertical="center"/>
    </xf>
    <xf numFmtId="165" fontId="5" fillId="9" borderId="7" xfId="0" applyNumberFormat="1" applyFont="1" applyFill="1" applyBorder="1" applyAlignment="1">
      <alignment horizontal="left" vertical="center"/>
    </xf>
    <xf numFmtId="166" fontId="5" fillId="0" borderId="0" xfId="0" applyNumberFormat="1" applyFont="1" applyAlignment="1" applyProtection="1">
      <alignment vertical="center"/>
      <protection hidden="1"/>
    </xf>
    <xf numFmtId="165" fontId="28" fillId="3" borderId="7" xfId="0" applyNumberFormat="1" applyFont="1" applyFill="1" applyBorder="1" applyAlignment="1">
      <alignment horizontal="left" vertical="center"/>
    </xf>
    <xf numFmtId="0" fontId="1" fillId="0" borderId="0" xfId="1" applyNumberFormat="1" applyBorder="1" applyAlignment="1" applyProtection="1">
      <alignment vertical="center"/>
    </xf>
    <xf numFmtId="0" fontId="12" fillId="0" borderId="0" xfId="0" applyFont="1" applyAlignment="1" applyProtection="1">
      <alignment vertical="center"/>
      <protection hidden="1"/>
    </xf>
    <xf numFmtId="164" fontId="0" fillId="0" borderId="0" xfId="2" applyFont="1" applyBorder="1" applyProtection="1"/>
    <xf numFmtId="164" fontId="8" fillId="10" borderId="8" xfId="2" applyFont="1" applyFill="1" applyBorder="1" applyAlignment="1" applyProtection="1">
      <alignment horizontal="center" vertical="center"/>
    </xf>
    <xf numFmtId="164" fontId="8" fillId="10" borderId="9" xfId="2" applyFont="1" applyFill="1" applyBorder="1" applyAlignment="1" applyProtection="1">
      <alignment horizontal="center" vertical="center"/>
    </xf>
    <xf numFmtId="165" fontId="5" fillId="10" borderId="7" xfId="0" applyNumberFormat="1" applyFont="1" applyFill="1" applyBorder="1" applyAlignment="1">
      <alignment horizontal="left" vertical="center"/>
    </xf>
    <xf numFmtId="164" fontId="6" fillId="11" borderId="8" xfId="2" applyFont="1" applyFill="1" applyBorder="1" applyAlignment="1" applyProtection="1">
      <alignment horizontal="center" vertical="center"/>
    </xf>
    <xf numFmtId="164" fontId="6" fillId="11" borderId="9" xfId="2" applyFont="1" applyFill="1" applyBorder="1" applyAlignment="1" applyProtection="1">
      <alignment horizontal="center" vertical="center"/>
    </xf>
    <xf numFmtId="165" fontId="3" fillId="11" borderId="7" xfId="0" applyNumberFormat="1" applyFont="1" applyFill="1" applyBorder="1" applyAlignment="1">
      <alignment horizontal="left" vertical="center"/>
    </xf>
    <xf numFmtId="164" fontId="6" fillId="12" borderId="8" xfId="2" applyFont="1" applyFill="1" applyBorder="1" applyAlignment="1" applyProtection="1">
      <alignment horizontal="center" vertical="center"/>
    </xf>
    <xf numFmtId="164" fontId="6" fillId="12" borderId="9" xfId="2" applyFont="1" applyFill="1" applyBorder="1" applyAlignment="1" applyProtection="1">
      <alignment horizontal="center" vertical="center"/>
    </xf>
    <xf numFmtId="165" fontId="3" fillId="12" borderId="7" xfId="0" applyNumberFormat="1" applyFont="1" applyFill="1" applyBorder="1" applyAlignment="1">
      <alignment horizontal="left" vertical="center"/>
    </xf>
    <xf numFmtId="164" fontId="8" fillId="0" borderId="5" xfId="2" applyFont="1" applyBorder="1" applyAlignment="1" applyProtection="1">
      <alignment vertical="center"/>
    </xf>
    <xf numFmtId="164" fontId="8" fillId="0" borderId="0" xfId="2" applyFont="1" applyBorder="1" applyAlignment="1" applyProtection="1">
      <alignment horizontal="left" vertical="center"/>
    </xf>
    <xf numFmtId="165" fontId="5" fillId="0" borderId="1" xfId="0" applyNumberFormat="1" applyFont="1" applyBorder="1" applyAlignment="1">
      <alignment horizontal="left" vertical="center"/>
    </xf>
    <xf numFmtId="0" fontId="29" fillId="0" borderId="0" xfId="0" applyFont="1" applyAlignment="1">
      <alignment vertical="center"/>
    </xf>
    <xf numFmtId="164" fontId="30" fillId="3" borderId="8" xfId="2" applyFont="1" applyFill="1" applyBorder="1" applyAlignment="1" applyProtection="1">
      <alignment horizontal="center" vertical="center"/>
    </xf>
    <xf numFmtId="164" fontId="30" fillId="3" borderId="9" xfId="2" applyFont="1" applyFill="1" applyBorder="1" applyAlignment="1" applyProtection="1">
      <alignment horizontal="center" vertical="center"/>
    </xf>
    <xf numFmtId="165" fontId="26" fillId="3" borderId="7" xfId="0" applyNumberFormat="1" applyFont="1" applyFill="1" applyBorder="1" applyAlignment="1">
      <alignment horizontal="left" vertical="center"/>
    </xf>
    <xf numFmtId="164" fontId="30" fillId="13" borderId="8" xfId="2" applyFont="1" applyFill="1" applyBorder="1" applyAlignment="1" applyProtection="1">
      <alignment horizontal="center" vertical="center"/>
    </xf>
    <xf numFmtId="164" fontId="30" fillId="13" borderId="9" xfId="2" applyFont="1" applyFill="1" applyBorder="1" applyAlignment="1" applyProtection="1">
      <alignment horizontal="center" vertical="center"/>
    </xf>
    <xf numFmtId="165" fontId="26" fillId="13" borderId="7" xfId="0" applyNumberFormat="1" applyFont="1" applyFill="1" applyBorder="1" applyAlignment="1">
      <alignment horizontal="left" vertical="center"/>
    </xf>
    <xf numFmtId="164" fontId="31" fillId="0" borderId="8" xfId="2" applyFont="1" applyBorder="1" applyAlignment="1" applyProtection="1">
      <alignment horizontal="center" vertical="center"/>
      <protection locked="0"/>
    </xf>
    <xf numFmtId="164" fontId="31" fillId="0" borderId="9" xfId="2" applyFont="1" applyBorder="1" applyAlignment="1" applyProtection="1">
      <alignment horizontal="center" vertical="center"/>
      <protection locked="0"/>
    </xf>
    <xf numFmtId="165" fontId="32" fillId="0" borderId="7" xfId="0" applyNumberFormat="1" applyFont="1" applyBorder="1" applyAlignment="1">
      <alignment horizontal="left" vertical="center"/>
    </xf>
    <xf numFmtId="164" fontId="31" fillId="6" borderId="8" xfId="2" applyFont="1" applyFill="1" applyBorder="1" applyAlignment="1" applyProtection="1">
      <alignment horizontal="center" vertical="center"/>
      <protection locked="0"/>
    </xf>
    <xf numFmtId="164" fontId="31" fillId="6" borderId="9" xfId="2" applyFont="1" applyFill="1" applyBorder="1" applyAlignment="1" applyProtection="1">
      <alignment horizontal="center" vertical="center"/>
      <protection locked="0"/>
    </xf>
    <xf numFmtId="165" fontId="32" fillId="6" borderId="7" xfId="0" applyNumberFormat="1" applyFont="1" applyFill="1" applyBorder="1" applyAlignment="1">
      <alignment horizontal="left" vertical="center"/>
    </xf>
    <xf numFmtId="0" fontId="22" fillId="0" borderId="0" xfId="0" applyFont="1" applyAlignment="1">
      <alignment vertical="center"/>
    </xf>
    <xf numFmtId="165" fontId="26" fillId="0" borderId="7" xfId="0" applyNumberFormat="1" applyFont="1" applyBorder="1" applyAlignment="1">
      <alignment horizontal="left" vertical="center"/>
    </xf>
    <xf numFmtId="164" fontId="31" fillId="0" borderId="7" xfId="2" applyFont="1" applyBorder="1" applyAlignment="1" applyProtection="1">
      <alignment horizontal="center" vertical="center"/>
      <protection locked="0"/>
    </xf>
    <xf numFmtId="164" fontId="26" fillId="3" borderId="21" xfId="2" applyFont="1" applyFill="1" applyBorder="1" applyAlignment="1" applyProtection="1">
      <alignment horizontal="center" vertical="center"/>
    </xf>
    <xf numFmtId="164" fontId="26" fillId="3" borderId="4" xfId="2" applyFont="1" applyFill="1" applyBorder="1" applyAlignment="1" applyProtection="1">
      <alignment horizontal="center" vertical="center"/>
    </xf>
    <xf numFmtId="168" fontId="30" fillId="3" borderId="6" xfId="2" applyNumberFormat="1" applyFont="1" applyFill="1" applyBorder="1" applyAlignment="1" applyProtection="1">
      <alignment horizontal="center" vertical="center"/>
    </xf>
    <xf numFmtId="164" fontId="33" fillId="3" borderId="14" xfId="2" applyFont="1" applyFill="1" applyBorder="1" applyAlignment="1" applyProtection="1">
      <alignment horizontal="center" vertical="center"/>
    </xf>
    <xf numFmtId="0" fontId="26" fillId="3" borderId="16" xfId="0" applyFont="1" applyFill="1" applyBorder="1" applyAlignment="1">
      <alignment horizontal="center" vertical="center"/>
    </xf>
    <xf numFmtId="0" fontId="26" fillId="3" borderId="15" xfId="0" applyFont="1" applyFill="1" applyBorder="1" applyAlignment="1">
      <alignment horizontal="center" vertical="center"/>
    </xf>
    <xf numFmtId="0" fontId="34" fillId="0" borderId="0" xfId="0" applyFont="1" applyAlignment="1">
      <alignment vertical="center"/>
    </xf>
    <xf numFmtId="164" fontId="26" fillId="6" borderId="17" xfId="2" applyFont="1" applyFill="1" applyBorder="1" applyAlignment="1" applyProtection="1">
      <alignment horizontal="center" vertical="center" wrapText="1"/>
    </xf>
    <xf numFmtId="164" fontId="26" fillId="6" borderId="16" xfId="2" applyFont="1" applyFill="1" applyBorder="1" applyAlignment="1" applyProtection="1">
      <alignment horizontal="center" vertical="center" wrapText="1"/>
    </xf>
    <xf numFmtId="165" fontId="26" fillId="2" borderId="8" xfId="0" applyNumberFormat="1" applyFont="1" applyFill="1" applyBorder="1" applyAlignment="1">
      <alignment horizontal="center" vertical="center"/>
    </xf>
    <xf numFmtId="165" fontId="26" fillId="2" borderId="19" xfId="0" applyNumberFormat="1" applyFont="1" applyFill="1" applyBorder="1" applyAlignment="1">
      <alignment horizontal="center" vertical="center"/>
    </xf>
    <xf numFmtId="165" fontId="26" fillId="2" borderId="9" xfId="0" applyNumberFormat="1" applyFont="1" applyFill="1" applyBorder="1" applyAlignment="1">
      <alignment horizontal="center" vertical="center"/>
    </xf>
    <xf numFmtId="169" fontId="35" fillId="6" borderId="7" xfId="1" applyNumberFormat="1" applyFont="1" applyFill="1" applyBorder="1" applyAlignment="1" applyProtection="1">
      <alignment horizontal="center" vertical="center"/>
    </xf>
    <xf numFmtId="164" fontId="26" fillId="4" borderId="10" xfId="2" applyFont="1" applyFill="1" applyBorder="1" applyAlignment="1" applyProtection="1">
      <alignment horizontal="center" vertical="center" wrapText="1"/>
    </xf>
    <xf numFmtId="165" fontId="35" fillId="0" borderId="7" xfId="0" applyNumberFormat="1" applyFont="1" applyBorder="1" applyAlignment="1" applyProtection="1">
      <alignment horizontal="center" vertical="center"/>
      <protection locked="0"/>
    </xf>
    <xf numFmtId="164" fontId="36" fillId="11" borderId="8" xfId="2" applyFont="1" applyFill="1" applyBorder="1" applyAlignment="1" applyProtection="1">
      <alignment horizontal="center" vertical="center"/>
      <protection locked="0"/>
    </xf>
    <xf numFmtId="164" fontId="26" fillId="3" borderId="6" xfId="2" applyFont="1" applyFill="1" applyBorder="1" applyAlignment="1" applyProtection="1">
      <alignment horizontal="center" vertical="center" wrapText="1"/>
    </xf>
    <xf numFmtId="0" fontId="26" fillId="3" borderId="9" xfId="0" applyFont="1" applyFill="1" applyBorder="1" applyAlignment="1">
      <alignment horizontal="center" vertical="center" wrapText="1"/>
    </xf>
    <xf numFmtId="0" fontId="26" fillId="3" borderId="7" xfId="0" applyFont="1" applyFill="1" applyBorder="1" applyAlignment="1">
      <alignment horizontal="center" vertical="center"/>
    </xf>
    <xf numFmtId="0" fontId="17" fillId="0" borderId="0" xfId="0" applyFont="1" applyAlignment="1" applyProtection="1">
      <alignment horizontal="center" vertical="center"/>
      <protection hidden="1"/>
    </xf>
    <xf numFmtId="1" fontId="37" fillId="0" borderId="7" xfId="1" applyNumberFormat="1" applyFont="1" applyBorder="1" applyAlignment="1" applyProtection="1">
      <alignment horizontal="center" vertical="center"/>
      <protection locked="0"/>
    </xf>
    <xf numFmtId="1" fontId="37" fillId="0" borderId="24" xfId="1" applyNumberFormat="1" applyFont="1" applyBorder="1" applyAlignment="1" applyProtection="1">
      <alignment horizontal="center" vertical="center"/>
      <protection locked="0"/>
    </xf>
    <xf numFmtId="0" fontId="38" fillId="0" borderId="10" xfId="0" applyFont="1" applyBorder="1" applyAlignment="1">
      <alignment horizontal="center" vertical="center"/>
    </xf>
    <xf numFmtId="165" fontId="39" fillId="0" borderId="21" xfId="0" applyNumberFormat="1" applyFont="1" applyBorder="1" applyAlignment="1" applyProtection="1">
      <alignment vertical="center"/>
      <protection hidden="1"/>
    </xf>
    <xf numFmtId="0" fontId="38" fillId="0" borderId="10" xfId="0" applyFont="1" applyBorder="1" applyAlignment="1">
      <alignment vertical="center"/>
    </xf>
    <xf numFmtId="164" fontId="26" fillId="3" borderId="10" xfId="2" applyFont="1" applyFill="1" applyBorder="1" applyAlignment="1" applyProtection="1">
      <alignment horizontal="center" vertical="center" wrapText="1"/>
    </xf>
    <xf numFmtId="165" fontId="35" fillId="0" borderId="5" xfId="0" applyNumberFormat="1" applyFont="1" applyBorder="1" applyAlignment="1" applyProtection="1">
      <alignment horizontal="left" vertical="center"/>
      <protection hidden="1"/>
    </xf>
    <xf numFmtId="0" fontId="38" fillId="0" borderId="25" xfId="0" applyFont="1" applyBorder="1" applyAlignment="1">
      <alignment vertical="center"/>
    </xf>
    <xf numFmtId="164" fontId="26" fillId="3" borderId="25" xfId="2" applyFont="1" applyFill="1" applyBorder="1" applyAlignment="1" applyProtection="1">
      <alignment horizontal="center" vertical="center" wrapText="1"/>
    </xf>
    <xf numFmtId="165" fontId="35" fillId="0" borderId="5" xfId="0" applyNumberFormat="1" applyFont="1" applyBorder="1" applyAlignment="1" applyProtection="1">
      <alignment vertical="center"/>
      <protection hidden="1"/>
    </xf>
    <xf numFmtId="164" fontId="26" fillId="3" borderId="15" xfId="2" applyFont="1" applyFill="1" applyBorder="1" applyAlignment="1" applyProtection="1">
      <alignment horizontal="center" vertical="center" wrapText="1"/>
    </xf>
    <xf numFmtId="164" fontId="40" fillId="0" borderId="7" xfId="2" applyFont="1" applyBorder="1" applyAlignment="1" applyProtection="1">
      <alignment horizontal="center" vertical="center"/>
    </xf>
    <xf numFmtId="165" fontId="35" fillId="0" borderId="17" xfId="0" applyNumberFormat="1" applyFont="1" applyBorder="1" applyAlignment="1" applyProtection="1">
      <alignment vertical="center"/>
      <protection hidden="1"/>
    </xf>
    <xf numFmtId="0" fontId="38" fillId="0" borderId="15" xfId="0" applyFont="1" applyBorder="1" applyAlignment="1">
      <alignment vertical="center"/>
    </xf>
  </cellXfs>
  <cellStyles count="4">
    <cellStyle name="Moeda" xfId="2" builtinId="4"/>
    <cellStyle name="Normal" xfId="0" builtinId="0"/>
    <cellStyle name="Porcentagem" xfId="3" builtinId="5"/>
    <cellStyle name="Vírgula" xfId="1" builtinId="3"/>
  </cellStyles>
  <dxfs count="2">
    <dxf>
      <fill>
        <patternFill patternType="solid">
          <fgColor indexed="22"/>
          <bgColor indexed="31"/>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1095375</xdr:colOff>
      <xdr:row>0</xdr:row>
      <xdr:rowOff>200025</xdr:rowOff>
    </xdr:from>
    <xdr:ext cx="1743075" cy="683079"/>
    <xdr:pic>
      <xdr:nvPicPr>
        <xdr:cNvPr id="2" name="Imagem 1" descr="Humanize - Logo Email">
          <a:extLst>
            <a:ext uri="{FF2B5EF4-FFF2-40B4-BE49-F238E27FC236}">
              <a16:creationId xmlns:a16="http://schemas.microsoft.com/office/drawing/2014/main" id="{3507E1E5-93A3-4DF0-AED4-E54FFC8DAC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29275" y="161925"/>
          <a:ext cx="1743075" cy="6830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1104900</xdr:colOff>
      <xdr:row>189</xdr:row>
      <xdr:rowOff>200025</xdr:rowOff>
    </xdr:from>
    <xdr:ext cx="1781175" cy="683079"/>
    <xdr:pic>
      <xdr:nvPicPr>
        <xdr:cNvPr id="3" name="Imagem 2" descr="Humanize - Logo Email">
          <a:extLst>
            <a:ext uri="{FF2B5EF4-FFF2-40B4-BE49-F238E27FC236}">
              <a16:creationId xmlns:a16="http://schemas.microsoft.com/office/drawing/2014/main" id="{1851A378-979E-4CBC-8404-0534F9B893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38800" y="30765750"/>
          <a:ext cx="1781175" cy="6830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1171575</xdr:colOff>
      <xdr:row>90</xdr:row>
      <xdr:rowOff>0</xdr:rowOff>
    </xdr:from>
    <xdr:ext cx="1733550" cy="688521"/>
    <xdr:pic>
      <xdr:nvPicPr>
        <xdr:cNvPr id="4" name="Imagem 1" descr="Humanize - Logo Email">
          <a:extLst>
            <a:ext uri="{FF2B5EF4-FFF2-40B4-BE49-F238E27FC236}">
              <a16:creationId xmlns:a16="http://schemas.microsoft.com/office/drawing/2014/main" id="{E017F2F9-E098-4BAA-8F5B-80A5EFDF20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67375" y="14573250"/>
          <a:ext cx="1733550" cy="688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57150</xdr:colOff>
      <xdr:row>0</xdr:row>
      <xdr:rowOff>28575</xdr:rowOff>
    </xdr:from>
    <xdr:ext cx="895350" cy="1134836"/>
    <xdr:pic>
      <xdr:nvPicPr>
        <xdr:cNvPr id="5" name="Imagem 4">
          <a:extLst>
            <a:ext uri="{FF2B5EF4-FFF2-40B4-BE49-F238E27FC236}">
              <a16:creationId xmlns:a16="http://schemas.microsoft.com/office/drawing/2014/main" id="{81061383-7C13-43C7-A268-CFD42B1CE75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24100" y="28575"/>
          <a:ext cx="895350" cy="1134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89</xdr:row>
      <xdr:rowOff>9525</xdr:rowOff>
    </xdr:from>
    <xdr:ext cx="990600" cy="1163411"/>
    <xdr:pic>
      <xdr:nvPicPr>
        <xdr:cNvPr id="6" name="Imagem 5">
          <a:extLst>
            <a:ext uri="{FF2B5EF4-FFF2-40B4-BE49-F238E27FC236}">
              <a16:creationId xmlns:a16="http://schemas.microsoft.com/office/drawing/2014/main" id="{52303E22-BDA4-4782-BC5D-FEA08B5FBB5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4420850"/>
          <a:ext cx="990600" cy="1163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189</xdr:row>
      <xdr:rowOff>38100</xdr:rowOff>
    </xdr:from>
    <xdr:ext cx="990600" cy="1202872"/>
    <xdr:pic>
      <xdr:nvPicPr>
        <xdr:cNvPr id="7" name="Imagem 6">
          <a:extLst>
            <a:ext uri="{FF2B5EF4-FFF2-40B4-BE49-F238E27FC236}">
              <a16:creationId xmlns:a16="http://schemas.microsoft.com/office/drawing/2014/main" id="{13BB9C79-847C-4FFE-9595-8E25D630724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0641925"/>
          <a:ext cx="990600" cy="1202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lanilha_PCR/PCF_11.2020_HPR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DOS (OCULTAR)"/>
      <sheetName val="CONFERÊNCIA SES x TCE"/>
      <sheetName val="PCF TCE"/>
      <sheetName val="Turnover"/>
      <sheetName val="SALDO DE ESTOQUE"/>
      <sheetName val="RPA"/>
      <sheetName val="MEM.CÁLC.FP."/>
      <sheetName val="TCE - ANEXO II - Preencher"/>
      <sheetName val="TCE - ANEXO II - Enviar"/>
      <sheetName val="TCE - ANEXO III - Preencher"/>
      <sheetName val="TCE - ANEXO III - Enviar"/>
      <sheetName val="TCE - ANEXO IV - Preencher"/>
      <sheetName val="TCE - ANEXO IV - Enviar"/>
      <sheetName val="TCE - ANEXO V - REC. Preencher"/>
      <sheetName val="TCE - ANEXO V - REC. - Enviar"/>
      <sheetName val="TCE - ANEXO VI - DR - Enviar"/>
      <sheetName val="TCE - ANEXO VII - CV - Enviar"/>
      <sheetName val="TCE - ANEXO VIII - TA - Enviar"/>
      <sheetName val="RELAÇÃO DE DESPESAS PAGAS"/>
    </sheetNames>
    <sheetDataSet>
      <sheetData sheetId="0">
        <row r="3">
          <cell r="B3" t="str">
            <v xml:space="preserve"> 1.4. Benefícios</v>
          </cell>
          <cell r="U3" t="str">
            <v>B</v>
          </cell>
          <cell r="AK3" t="str">
            <v>Empréstimos Concedidos para Outras Unidades</v>
          </cell>
        </row>
        <row r="4">
          <cell r="B4" t="str">
            <v xml:space="preserve"> 2.1. Materiais Descartáveis/Materiais de Penso </v>
          </cell>
          <cell r="D4">
            <v>43831</v>
          </cell>
          <cell r="F4" t="str">
            <v>B</v>
          </cell>
          <cell r="U4" t="str">
            <v>S</v>
          </cell>
          <cell r="Y4" t="str">
            <v>ATIVOS</v>
          </cell>
          <cell r="Z4" t="str">
            <v>JANEIRO</v>
          </cell>
          <cell r="AK4" t="str">
            <v>Transferência Entre Contas</v>
          </cell>
        </row>
        <row r="5">
          <cell r="B5" t="str">
            <v xml:space="preserve"> 2.2. Medicamentos </v>
          </cell>
          <cell r="D5">
            <v>43862</v>
          </cell>
          <cell r="F5" t="str">
            <v>S</v>
          </cell>
          <cell r="Y5" t="str">
            <v>JOVEM</v>
          </cell>
          <cell r="Z5" t="str">
            <v>FEVEREIRO</v>
          </cell>
          <cell r="AK5" t="str">
            <v>Débito Bloqueio Judicial</v>
          </cell>
        </row>
        <row r="6">
          <cell r="B6" t="str">
            <v xml:space="preserve"> 2.3. Dietas Industrializadas </v>
          </cell>
          <cell r="D6">
            <v>43891</v>
          </cell>
          <cell r="Z6" t="str">
            <v>MARÇO</v>
          </cell>
          <cell r="AK6" t="str">
            <v>Outros Débitos (enviar nota explicativa)</v>
          </cell>
        </row>
        <row r="7">
          <cell r="B7" t="str">
            <v xml:space="preserve"> 2.4. Gases Medicinais </v>
          </cell>
          <cell r="D7">
            <v>43922</v>
          </cell>
          <cell r="Z7" t="str">
            <v>ABRIL</v>
          </cell>
          <cell r="AK7" t="str">
            <v>Impostos (Fgts / Inss / IR / PIS)</v>
          </cell>
        </row>
        <row r="8">
          <cell r="B8" t="str">
            <v xml:space="preserve"> 2.5. OPME (Orteses, Próteses e Materiais Especiais) </v>
          </cell>
          <cell r="D8">
            <v>43952</v>
          </cell>
          <cell r="Z8" t="str">
            <v>MAIO</v>
          </cell>
          <cell r="AK8" t="str">
            <v>Folha de Pagamento</v>
          </cell>
        </row>
        <row r="9">
          <cell r="B9" t="str">
            <v xml:space="preserve"> 2.6. Material de uso odontológico </v>
          </cell>
          <cell r="D9">
            <v>43983</v>
          </cell>
          <cell r="Z9" t="str">
            <v>JUNHO</v>
          </cell>
          <cell r="AK9" t="str">
            <v>Aplicações Financeiras</v>
          </cell>
        </row>
        <row r="10">
          <cell r="B10" t="str">
            <v xml:space="preserve"> 2.7. Material laboratorial </v>
          </cell>
          <cell r="D10">
            <v>44013</v>
          </cell>
          <cell r="Z10" t="str">
            <v>JULHO</v>
          </cell>
          <cell r="AK10" t="str">
            <v>Saque (Fundo Fixo)</v>
          </cell>
        </row>
        <row r="11">
          <cell r="B11" t="str">
            <v xml:space="preserve"> 2.8. Outras Despesas com Insumos Assistenciais </v>
          </cell>
          <cell r="D11">
            <v>44044</v>
          </cell>
          <cell r="Z11" t="str">
            <v>AGOSTO</v>
          </cell>
          <cell r="AK11" t="str">
            <v xml:space="preserve"> 1.4. Benefícios</v>
          </cell>
        </row>
        <row r="12">
          <cell r="B12" t="str">
            <v xml:space="preserve"> 3.1. Material de Higienização e Limpeza </v>
          </cell>
          <cell r="D12">
            <v>44075</v>
          </cell>
          <cell r="Z12" t="str">
            <v>SETEMBRO</v>
          </cell>
          <cell r="AK12" t="str">
            <v xml:space="preserve"> 2.1. Materiais Descartáveis/Materiais de Penso </v>
          </cell>
        </row>
        <row r="13">
          <cell r="B13" t="str">
            <v xml:space="preserve"> 3.2. Material/Gêneros Alimentícios </v>
          </cell>
          <cell r="D13">
            <v>44105</v>
          </cell>
          <cell r="Z13" t="str">
            <v>OUTUBRO</v>
          </cell>
          <cell r="AK13" t="str">
            <v xml:space="preserve"> 2.2. Medicamentos </v>
          </cell>
        </row>
        <row r="14">
          <cell r="B14" t="str">
            <v xml:space="preserve"> 3.3. Material Expediente </v>
          </cell>
          <cell r="D14">
            <v>44136</v>
          </cell>
          <cell r="Z14" t="str">
            <v>NOVEMBRO</v>
          </cell>
          <cell r="AK14" t="str">
            <v xml:space="preserve"> 2.3. Dietas Industrializadas </v>
          </cell>
        </row>
        <row r="15">
          <cell r="B15" t="str">
            <v xml:space="preserve"> 3.4. Combustível </v>
          </cell>
          <cell r="D15">
            <v>44166</v>
          </cell>
          <cell r="Z15" t="str">
            <v>DEZEMBRO</v>
          </cell>
          <cell r="AK15" t="str">
            <v xml:space="preserve"> 2.4. Gases Medicinais </v>
          </cell>
        </row>
        <row r="16">
          <cell r="B16" t="str">
            <v xml:space="preserve">3.5. GLP </v>
          </cell>
          <cell r="D16">
            <v>44197</v>
          </cell>
          <cell r="AK16" t="str">
            <v xml:space="preserve"> 2.5. OPME (Orteses, Próteses e Materiais Especiais) </v>
          </cell>
        </row>
        <row r="17">
          <cell r="B17" t="str">
            <v xml:space="preserve">3.6.1. Manutenção de Bem Imóvel </v>
          </cell>
          <cell r="D17">
            <v>44228</v>
          </cell>
          <cell r="AK17" t="str">
            <v xml:space="preserve"> 2.6. Material de uso odontológico </v>
          </cell>
        </row>
        <row r="18">
          <cell r="B18" t="str">
            <v xml:space="preserve">3.6.2.1. Suprimentos de Informática </v>
          </cell>
          <cell r="D18">
            <v>44256</v>
          </cell>
          <cell r="AK18" t="str">
            <v xml:space="preserve"> 2.7. Material laboratorial </v>
          </cell>
        </row>
        <row r="19">
          <cell r="B19" t="str">
            <v xml:space="preserve">3.6.2.2.1. Lubrificantes Veiculares </v>
          </cell>
          <cell r="D19">
            <v>44287</v>
          </cell>
          <cell r="AK19" t="str">
            <v xml:space="preserve"> 2.8. Outras Despesas com Insumos Assistenciais </v>
          </cell>
        </row>
        <row r="20">
          <cell r="B20" t="str">
            <v xml:space="preserve">3.6.2.2.2. Outros Materiais de Manutenção de Veículos </v>
          </cell>
          <cell r="D20">
            <v>44317</v>
          </cell>
          <cell r="AK20" t="str">
            <v xml:space="preserve"> 3.1. Material de Higienização e Limpeza </v>
          </cell>
        </row>
        <row r="21">
          <cell r="B21" t="str">
            <v xml:space="preserve">3.6.2.3. Equipamento Médico-Hospitalar </v>
          </cell>
          <cell r="D21">
            <v>44348</v>
          </cell>
          <cell r="AK21" t="str">
            <v xml:space="preserve"> 3.2. Material/Gêneros Alimentícios </v>
          </cell>
        </row>
        <row r="22">
          <cell r="B22" t="str">
            <v xml:space="preserve">3.6.2.4. Outros Materiais de Manutenção de Bem Móvel </v>
          </cell>
          <cell r="D22">
            <v>44378</v>
          </cell>
          <cell r="AK22" t="str">
            <v xml:space="preserve"> 3.3. Material Expediente </v>
          </cell>
        </row>
        <row r="23">
          <cell r="B23" t="str">
            <v xml:space="preserve">3.7. Tecidos, Fardamentos e EPI </v>
          </cell>
          <cell r="D23">
            <v>44409</v>
          </cell>
          <cell r="AK23" t="str">
            <v xml:space="preserve"> 3.4. Combustível </v>
          </cell>
        </row>
        <row r="24">
          <cell r="B24" t="str">
            <v xml:space="preserve">3.8. Outras Despesas com Materiais Diversos </v>
          </cell>
          <cell r="D24">
            <v>44440</v>
          </cell>
          <cell r="AK24" t="str">
            <v xml:space="preserve">3.5. GLP </v>
          </cell>
        </row>
        <row r="25">
          <cell r="B25" t="str">
            <v>4.1. Seguros (Imóvel e veículos)</v>
          </cell>
          <cell r="D25">
            <v>44470</v>
          </cell>
          <cell r="AK25" t="str">
            <v xml:space="preserve">3.6.1. Manutenção de Bem Imóvel </v>
          </cell>
        </row>
        <row r="26">
          <cell r="B26" t="str">
            <v>4.2.1. Taxas</v>
          </cell>
          <cell r="D26">
            <v>44501</v>
          </cell>
          <cell r="AK26" t="str">
            <v xml:space="preserve">3.6.2.1. Suprimentos de Informática </v>
          </cell>
        </row>
        <row r="27">
          <cell r="B27" t="str">
            <v>4.2.2. Contribuições</v>
          </cell>
          <cell r="D27">
            <v>44531</v>
          </cell>
          <cell r="AK27" t="str">
            <v xml:space="preserve">3.6.2.2.1. Lubrificantes Veiculares </v>
          </cell>
        </row>
        <row r="28">
          <cell r="B28" t="str">
            <v>4.3.1. Taxa de Manutenção de Conta</v>
          </cell>
          <cell r="D28">
            <v>44562</v>
          </cell>
          <cell r="AK28" t="str">
            <v xml:space="preserve">3.6.2.2.2. Outros Materiais de Manutenção de Veículos </v>
          </cell>
        </row>
        <row r="29">
          <cell r="B29" t="str">
            <v>4.3.2. Tarifas</v>
          </cell>
          <cell r="D29">
            <v>44593</v>
          </cell>
          <cell r="AK29" t="str">
            <v xml:space="preserve">3.6.2.3. Equipamento Médico-Hospitalar </v>
          </cell>
        </row>
        <row r="30">
          <cell r="B30" t="str">
            <v>5.1.1. Telefonia Móvel</v>
          </cell>
          <cell r="D30">
            <v>44621</v>
          </cell>
          <cell r="AK30" t="str">
            <v xml:space="preserve">3.6.2.4. Outros Materiais de Manutenção de Bem Móvel </v>
          </cell>
        </row>
        <row r="31">
          <cell r="B31" t="str">
            <v>5.1.2. Telefonia Fixa/Internet</v>
          </cell>
          <cell r="D31">
            <v>44652</v>
          </cell>
          <cell r="AK31" t="str">
            <v xml:space="preserve">3.7. Tecidos, Fardamentos e EPI </v>
          </cell>
        </row>
        <row r="32">
          <cell r="B32" t="str">
            <v>5.2. Água</v>
          </cell>
          <cell r="D32">
            <v>44682</v>
          </cell>
          <cell r="AK32" t="str">
            <v xml:space="preserve">3.8. Outras Despesas com Materiais Diversos </v>
          </cell>
        </row>
        <row r="33">
          <cell r="B33" t="str">
            <v>5.3. Energia Elétrica</v>
          </cell>
          <cell r="D33">
            <v>44713</v>
          </cell>
          <cell r="AK33" t="str">
            <v>4.1. Seguros (Imóvel e veículos)</v>
          </cell>
        </row>
        <row r="34">
          <cell r="B34" t="str">
            <v>5.4.1. Locação de Imóvel (Pessoa Física)</v>
          </cell>
          <cell r="D34">
            <v>44743</v>
          </cell>
          <cell r="AK34" t="str">
            <v>4.2.1. Taxas</v>
          </cell>
        </row>
        <row r="35">
          <cell r="B35" t="str">
            <v>5.4.2. Locação de Máquinas e Equipamentos (Pessoa Jurídica)</v>
          </cell>
          <cell r="D35">
            <v>44774</v>
          </cell>
          <cell r="AK35" t="str">
            <v>4.2.2. Contribuições</v>
          </cell>
        </row>
        <row r="36">
          <cell r="B36" t="str">
            <v>5.4.3. Locação de Equipamentos Médico-Hospitalares (Pessoa Jurídica)</v>
          </cell>
          <cell r="D36">
            <v>44805</v>
          </cell>
          <cell r="AK36" t="str">
            <v>4.3.1. Taxa de Manutenção de Conta</v>
          </cell>
        </row>
        <row r="37">
          <cell r="B37" t="str">
            <v>5.4.4. Locação de Veículos Automotores (Pessoa Jurídica) (Exceto Ambulância)</v>
          </cell>
          <cell r="D37">
            <v>44835</v>
          </cell>
          <cell r="AK37" t="str">
            <v>4.3.2. Tarifas</v>
          </cell>
        </row>
        <row r="38">
          <cell r="B38" t="str">
            <v>5.5. Serviço Gráficos, de Encadernação e de Emolduração</v>
          </cell>
          <cell r="D38">
            <v>44866</v>
          </cell>
          <cell r="AK38" t="str">
            <v>5.1.1. Telefonia Móvel</v>
          </cell>
        </row>
        <row r="39">
          <cell r="B39" t="str">
            <v>5.6. Serviços Judiciais e Cartoriais</v>
          </cell>
          <cell r="D39">
            <v>44896</v>
          </cell>
          <cell r="AK39" t="str">
            <v>5.1.2. Telefonia Fixa/Internet</v>
          </cell>
        </row>
        <row r="40">
          <cell r="B40" t="str">
            <v>5.7.1. Outras Despesas Gerais (Pessoa Física)</v>
          </cell>
          <cell r="D40">
            <v>44927</v>
          </cell>
          <cell r="AK40" t="str">
            <v>5.2. Água</v>
          </cell>
        </row>
        <row r="41">
          <cell r="B41" t="str">
            <v>5.7.2. Outras Despesas Gerais (Pessoa Juridica)</v>
          </cell>
          <cell r="D41">
            <v>44958</v>
          </cell>
          <cell r="AK41" t="str">
            <v>5.3. Energia Elétrica</v>
          </cell>
        </row>
        <row r="42">
          <cell r="B42" t="str">
            <v>6.1.1.1. Médicos</v>
          </cell>
          <cell r="D42">
            <v>44986</v>
          </cell>
          <cell r="AK42" t="str">
            <v>5.4.1. Locação de Imóvel (Pessoa Física)</v>
          </cell>
        </row>
        <row r="43">
          <cell r="B43" t="str">
            <v>6.1.1.2. Outros profissionais de saúde</v>
          </cell>
          <cell r="D43">
            <v>45017</v>
          </cell>
          <cell r="AK43" t="str">
            <v>5.4.2. Locação de Máquinas e Equipamentos (Pessoa Jurídica)</v>
          </cell>
        </row>
        <row r="44">
          <cell r="B44" t="str">
            <v>6.1.1.3. Laboratório</v>
          </cell>
          <cell r="D44">
            <v>45047</v>
          </cell>
          <cell r="AK44" t="str">
            <v>5.4.3. Locação de Equipamentos Médico-Hospitalares (Pessoa Jurídica)</v>
          </cell>
        </row>
        <row r="45">
          <cell r="B45" t="str">
            <v>6.1.1.4. Alimentação/Dietas</v>
          </cell>
          <cell r="D45">
            <v>45078</v>
          </cell>
          <cell r="AK45" t="str">
            <v>5.4.4. Locação de Veículos Automotores (Pessoa Jurídica) (Exceto Ambulância)</v>
          </cell>
        </row>
        <row r="46">
          <cell r="B46" t="str">
            <v>6.1.1.5. Locação de Ambulâncias</v>
          </cell>
          <cell r="D46">
            <v>45108</v>
          </cell>
          <cell r="AK46" t="str">
            <v>5.5. Serviço Gráficos, de Encadernação e de Emolduração</v>
          </cell>
        </row>
        <row r="47">
          <cell r="B47" t="str">
            <v>6.1.1.6. Outras Pessoas Jurídicas</v>
          </cell>
          <cell r="D47">
            <v>45139</v>
          </cell>
          <cell r="AK47" t="str">
            <v>5.6. Serviços Judiciais e Cartoriais</v>
          </cell>
        </row>
        <row r="48">
          <cell r="B48" t="str">
            <v>6.1.2.1. Médicos</v>
          </cell>
          <cell r="D48">
            <v>45170</v>
          </cell>
          <cell r="AK48" t="str">
            <v>5.7.1. Outras Despesas Gerais (Pessoa Física)</v>
          </cell>
        </row>
        <row r="49">
          <cell r="B49" t="str">
            <v>6.1.2.2. Outros profissionais de saúde</v>
          </cell>
          <cell r="D49">
            <v>45200</v>
          </cell>
          <cell r="AK49" t="str">
            <v>5.7.2. Outras Despesas Gerais (Pessoa Juridica)</v>
          </cell>
        </row>
        <row r="50">
          <cell r="B50" t="str">
            <v>6.1.2.3. Farmacêutico</v>
          </cell>
          <cell r="D50">
            <v>45231</v>
          </cell>
          <cell r="AK50" t="str">
            <v>6.1.1.1. Médicos</v>
          </cell>
        </row>
        <row r="51">
          <cell r="B51" t="str">
            <v>6.1.3.1. Médicos</v>
          </cell>
          <cell r="D51">
            <v>45261</v>
          </cell>
          <cell r="AK51" t="str">
            <v>6.1.1.2. Outros profissionais de saúde</v>
          </cell>
        </row>
        <row r="52">
          <cell r="B52" t="str">
            <v>6.1.3.2. Outros profissionais de saúde</v>
          </cell>
          <cell r="D52">
            <v>45292</v>
          </cell>
          <cell r="AK52" t="str">
            <v>6.1.1.3. Laboratório</v>
          </cell>
        </row>
        <row r="53">
          <cell r="B53" t="str">
            <v>6.2.1. Pessoa Jurídica</v>
          </cell>
          <cell r="D53">
            <v>45323</v>
          </cell>
          <cell r="AK53" t="str">
            <v>6.1.1.4. Alimentação/Dietas</v>
          </cell>
        </row>
        <row r="54">
          <cell r="B54" t="str">
            <v>6.2.2. Pessoa Física</v>
          </cell>
          <cell r="D54">
            <v>45352</v>
          </cell>
          <cell r="AK54" t="str">
            <v>6.1.1.5. Locação de Ambulâncias</v>
          </cell>
        </row>
        <row r="55">
          <cell r="B55" t="str">
            <v>6.2.3. Cooperativas</v>
          </cell>
          <cell r="D55">
            <v>45383</v>
          </cell>
          <cell r="AK55" t="str">
            <v>6.1.1.6. Outras Pessoas Jurídicas</v>
          </cell>
        </row>
        <row r="56">
          <cell r="B56" t="str">
            <v>6.3.1.1.1. Lavanderia</v>
          </cell>
          <cell r="D56">
            <v>45413</v>
          </cell>
          <cell r="AK56" t="str">
            <v>6.1.2.1. Médicos</v>
          </cell>
        </row>
        <row r="57">
          <cell r="B57" t="str">
            <v>6.3.1.1.2.Serviços de Cozinha e Copeira</v>
          </cell>
          <cell r="D57">
            <v>45444</v>
          </cell>
          <cell r="AK57" t="str">
            <v>6.1.2.2. Outros profissionais de saúde</v>
          </cell>
        </row>
        <row r="58">
          <cell r="B58" t="str">
            <v>6.3.1.1.3. Outros Serviços Domésticos</v>
          </cell>
          <cell r="D58">
            <v>45474</v>
          </cell>
          <cell r="AK58" t="str">
            <v>6.1.2.3. Farmacêutico</v>
          </cell>
        </row>
        <row r="59">
          <cell r="B59" t="str">
            <v>6.3.1.2. Coleta de Lixo Hospitalar</v>
          </cell>
          <cell r="D59">
            <v>45505</v>
          </cell>
          <cell r="AK59" t="str">
            <v>6.1.3.1. Médicos</v>
          </cell>
        </row>
        <row r="60">
          <cell r="B60" t="str">
            <v>6.3.1.3. Manutenção/Aluguel/Uso de Sistemas ou Softwares</v>
          </cell>
          <cell r="D60">
            <v>45536</v>
          </cell>
          <cell r="AK60" t="str">
            <v>6.1.3.2. Outros profissionais de saúde</v>
          </cell>
        </row>
        <row r="61">
          <cell r="B61" t="str">
            <v>6.3.1.4. Vigilância</v>
          </cell>
          <cell r="D61">
            <v>45566</v>
          </cell>
          <cell r="AK61" t="str">
            <v>6.2.1. Pessoa Jurídica</v>
          </cell>
        </row>
        <row r="62">
          <cell r="B62" t="str">
            <v>6.3.1.5. Consultorias e Treinamentos</v>
          </cell>
          <cell r="D62">
            <v>45597</v>
          </cell>
          <cell r="AK62" t="str">
            <v>6.2.2. Pessoa Física</v>
          </cell>
        </row>
        <row r="63">
          <cell r="B63" t="str">
            <v>6.3.1.6. Serviços Técnicos Profissionais</v>
          </cell>
          <cell r="D63">
            <v>45627</v>
          </cell>
          <cell r="AK63" t="str">
            <v>6.2.3. Cooperativas</v>
          </cell>
        </row>
        <row r="64">
          <cell r="B64" t="str">
            <v>6.3.1.7. Dedetização</v>
          </cell>
          <cell r="D64">
            <v>45658</v>
          </cell>
          <cell r="AK64" t="str">
            <v>6.3.1.1.1. Lavanderia</v>
          </cell>
        </row>
        <row r="65">
          <cell r="B65" t="str">
            <v>6.3.1.8. Limpeza</v>
          </cell>
          <cell r="D65">
            <v>45689</v>
          </cell>
          <cell r="AK65" t="str">
            <v>6.3.1.1.2.Serviços de Cozinha e Copeira</v>
          </cell>
        </row>
        <row r="66">
          <cell r="B66" t="str">
            <v>6.3.1.9. Outras Pessoas Jurídicas</v>
          </cell>
          <cell r="D66">
            <v>45717</v>
          </cell>
          <cell r="AK66" t="str">
            <v>6.3.1.1.3. Outros Serviços Domésticos</v>
          </cell>
        </row>
        <row r="67">
          <cell r="B67" t="str">
            <v>6.3.2.1. Técnico Profissional (Nível Superior)</v>
          </cell>
          <cell r="D67">
            <v>45748</v>
          </cell>
          <cell r="AK67" t="str">
            <v>6.3.1.2. Coleta de Lixo Hospitalar</v>
          </cell>
        </row>
        <row r="68">
          <cell r="B68" t="str">
            <v>6.3.2.2. Apoio Administrativo, Técnico e Operacional</v>
          </cell>
          <cell r="D68">
            <v>45778</v>
          </cell>
          <cell r="AK68" t="str">
            <v>6.3.1.3. Manutenção/Aluguel/Uso de Sistemas ou Softwares</v>
          </cell>
        </row>
        <row r="69">
          <cell r="B69" t="str">
            <v>6.3.2.3. Outros Serviços</v>
          </cell>
          <cell r="D69">
            <v>45809</v>
          </cell>
          <cell r="AK69" t="str">
            <v>6.3.1.4. Vigilância</v>
          </cell>
        </row>
        <row r="70">
          <cell r="B70" t="str">
            <v>7.1.1.1. Equipamentos Médico-Hospitalar</v>
          </cell>
          <cell r="D70">
            <v>45839</v>
          </cell>
          <cell r="AK70" t="str">
            <v>6.3.1.5. Consultorias e Treinamentos</v>
          </cell>
        </row>
        <row r="71">
          <cell r="B71" t="str">
            <v>7.1.1.2. Equipamentos de Informática</v>
          </cell>
          <cell r="D71">
            <v>45870</v>
          </cell>
          <cell r="AK71" t="str">
            <v>6.3.1.6. Serviços Técnicos Profissionais</v>
          </cell>
        </row>
        <row r="72">
          <cell r="B72" t="str">
            <v>7.1.1.3. Outros Reparos e Manutenção de Equipamentos</v>
          </cell>
          <cell r="D72">
            <v>45901</v>
          </cell>
          <cell r="AK72" t="str">
            <v>6.3.1.7. Dedetização</v>
          </cell>
        </row>
        <row r="73">
          <cell r="B73" t="str">
            <v>7.1.2. Reparo e Manutenção de Bens Móveis de Outras Naturezas</v>
          </cell>
          <cell r="D73">
            <v>45931</v>
          </cell>
          <cell r="AK73" t="str">
            <v>6.3.1.8. Limpeza</v>
          </cell>
        </row>
        <row r="74">
          <cell r="B74" t="str">
            <v>7.1.3. Reparo e Manutenção de Bens Imóveis</v>
          </cell>
          <cell r="D74">
            <v>45962</v>
          </cell>
          <cell r="AK74" t="str">
            <v>6.3.1.9. Outras Pessoas Jurídicas</v>
          </cell>
        </row>
        <row r="75">
          <cell r="B75" t="str">
            <v>7.2.1.1. Equipamentos Médico-Hospitalar</v>
          </cell>
          <cell r="D75">
            <v>45992</v>
          </cell>
          <cell r="AK75" t="str">
            <v>6.3.2.1. Técnico Profissional (Nível Superior)</v>
          </cell>
        </row>
        <row r="76">
          <cell r="B76" t="str">
            <v>7.2.1.2. Equipamentos de Informática</v>
          </cell>
          <cell r="AK76" t="str">
            <v>6.3.2.2. Apoio Administrativo, Técnico e Operacional</v>
          </cell>
        </row>
        <row r="77">
          <cell r="B77" t="str">
            <v>7.2.1.3. Engenharia Clínica</v>
          </cell>
          <cell r="AK77" t="str">
            <v>6.3.2.3. Outros Serviços</v>
          </cell>
        </row>
        <row r="78">
          <cell r="B78" t="str">
            <v>7.2.1.4. Outros Reparos e Manutenção de Máquinas e Equipamentos</v>
          </cell>
          <cell r="AK78" t="str">
            <v>7.1.1.1. Equipamentos Médico-Hospitalar</v>
          </cell>
        </row>
        <row r="79">
          <cell r="B79" t="str">
            <v>7.2.2. Reparo e Manutenção de Bens Imóveis</v>
          </cell>
          <cell r="AK79" t="str">
            <v>7.1.1.2. Equipamentos de Informática</v>
          </cell>
        </row>
        <row r="80">
          <cell r="B80" t="str">
            <v>7.2.3. Reparo e Manutenção de Veículos</v>
          </cell>
          <cell r="AK80" t="str">
            <v>7.1.1.3. Outros Reparos e Manutenção de Equipamentos</v>
          </cell>
        </row>
        <row r="81">
          <cell r="B81" t="str">
            <v>7.2.4. Reparo e Manutenção de Bens Móveis de Outras Naturezas</v>
          </cell>
          <cell r="AK81" t="str">
            <v>7.1.2. Reparo e Manutenção de Bens Móveis de Outras Naturezas</v>
          </cell>
        </row>
        <row r="82">
          <cell r="B82" t="str">
            <v>8.1. Equipamentos</v>
          </cell>
          <cell r="AK82" t="str">
            <v>7.1.3. Reparo e Manutenção de Bens Imóveis</v>
          </cell>
        </row>
        <row r="83">
          <cell r="B83" t="str">
            <v>8.2. Móveis e Utensílios</v>
          </cell>
          <cell r="AK83" t="str">
            <v>7.2.1.1. Equipamentos Médico-Hospitalar</v>
          </cell>
        </row>
        <row r="84">
          <cell r="B84" t="str">
            <v>8.3. Obras e Construções</v>
          </cell>
          <cell r="AK84" t="str">
            <v>7.2.1.2. Equipamentos de Informática</v>
          </cell>
        </row>
        <row r="85">
          <cell r="B85" t="str">
            <v>8.4. Outras despesas Investimentos</v>
          </cell>
          <cell r="AK85" t="str">
            <v>7.2.1.3. Engenharia Clínica</v>
          </cell>
        </row>
        <row r="86">
          <cell r="B86" t="str">
            <v>9.1 EQUIPAMENTOS</v>
          </cell>
          <cell r="AK86" t="str">
            <v>7.2.1.4. Outros Reparos e Manutenção de Máquinas e Equipamentos</v>
          </cell>
        </row>
        <row r="87">
          <cell r="B87" t="str">
            <v>9.2 MÓVEIS E UTENSÍLIOS</v>
          </cell>
          <cell r="AK87" t="str">
            <v>7.2.2. Reparo e Manutenção de Bens Imóveis</v>
          </cell>
        </row>
        <row r="88">
          <cell r="B88" t="str">
            <v>9.3 OBRAS E CONSTRUÇÕES</v>
          </cell>
          <cell r="AK88" t="str">
            <v>7.2.3. Reparo e Manutenção de Veículos</v>
          </cell>
        </row>
        <row r="89">
          <cell r="B89" t="str">
            <v>9.4 VEÍCULOS</v>
          </cell>
          <cell r="AK89" t="str">
            <v>7.2.4. Reparo e Manutenção de Bens Móveis de Outras Naturezas</v>
          </cell>
        </row>
        <row r="90">
          <cell r="B90" t="str">
            <v>9.5 OUTRAS DESPESAS COM INVESTIMENTOS</v>
          </cell>
          <cell r="AK90" t="str">
            <v>8.1. Equipamentos</v>
          </cell>
        </row>
        <row r="91">
          <cell r="B91" t="str">
            <v>10. Despesas com Ensino e Pesquisa</v>
          </cell>
          <cell r="AK91" t="str">
            <v>8.2. Móveis e Utensílios</v>
          </cell>
        </row>
        <row r="92">
          <cell r="B92" t="str">
            <v>11. Despesa(s) de Competência(s) Anterior(es)</v>
          </cell>
          <cell r="AK92" t="str">
            <v>8.3. Obras e Construções</v>
          </cell>
        </row>
        <row r="93">
          <cell r="B93" t="str">
            <v>11.2.1. Materiais Descartáveis/Materiais de Penso</v>
          </cell>
          <cell r="AK93" t="str">
            <v>8.4. Outras despesas Investimentos</v>
          </cell>
        </row>
        <row r="94">
          <cell r="B94" t="str">
            <v>11.2.2. Medicamentos</v>
          </cell>
          <cell r="AK94" t="str">
            <v>9.1 EQUIPAMENTOS</v>
          </cell>
        </row>
        <row r="95">
          <cell r="B95" t="str">
            <v>11.2.3. Dietas Industrializadas</v>
          </cell>
          <cell r="AK95" t="str">
            <v>9.2 MÓVEIS E UTENSÍLIOS</v>
          </cell>
        </row>
        <row r="96">
          <cell r="B96" t="str">
            <v>11.2.4. Gases Medicinais</v>
          </cell>
          <cell r="AK96" t="str">
            <v>9.3 OBRAS E CONSTRUÇÕES</v>
          </cell>
        </row>
        <row r="97">
          <cell r="B97" t="str">
            <v>11.2.5. OPME (Orteses, Próteses e Materiais Especiais)</v>
          </cell>
          <cell r="AK97" t="str">
            <v>9.4 VEÍCULOS</v>
          </cell>
        </row>
        <row r="98">
          <cell r="B98" t="str">
            <v>11.2.6. Material de uso odontológico</v>
          </cell>
          <cell r="AK98" t="str">
            <v>9.5 OUTRAS DESPESAS COM INVESTIMENTOS</v>
          </cell>
        </row>
        <row r="99">
          <cell r="B99" t="str">
            <v>11.2.7. Material laboratorial</v>
          </cell>
          <cell r="AK99" t="str">
            <v>10. Despesas com Ensino e Pesquisa</v>
          </cell>
        </row>
        <row r="100">
          <cell r="B100" t="str">
            <v>11.2.8. Outras Despesas com Insumos Assistenciais</v>
          </cell>
          <cell r="AK100" t="str">
            <v>11. Despesa(s) de Competência(s) Anterior(es)</v>
          </cell>
        </row>
        <row r="101">
          <cell r="B101" t="str">
            <v>11.3.1. Material de Higienização e Limpeza</v>
          </cell>
          <cell r="AK101" t="str">
            <v>11.2.1. Materiais Descartáveis/Materiais de Penso</v>
          </cell>
        </row>
        <row r="102">
          <cell r="B102" t="str">
            <v>11.3.2. Material/Gêneros Alimentícios</v>
          </cell>
          <cell r="AK102" t="str">
            <v>11.2.2. Medicamentos</v>
          </cell>
        </row>
        <row r="103">
          <cell r="B103" t="str">
            <v>11.3.3. Material Expediente</v>
          </cell>
          <cell r="AK103" t="str">
            <v>11.2.3. Dietas Industrializadas</v>
          </cell>
        </row>
        <row r="104">
          <cell r="B104" t="str">
            <v>11.3.4. Combustível</v>
          </cell>
          <cell r="AK104" t="str">
            <v>11.2.4. Gases Medicinais</v>
          </cell>
        </row>
        <row r="105">
          <cell r="B105" t="str">
            <v>11.3.5. GLP</v>
          </cell>
          <cell r="AK105" t="str">
            <v>11.2.5. OPME (Orteses, Próteses e Materiais Especiais)</v>
          </cell>
        </row>
        <row r="106">
          <cell r="B106" t="str">
            <v>11.3.6.1. Manurtenção de Bem Imóvel</v>
          </cell>
          <cell r="AK106" t="str">
            <v>11.2.6. Material de uso odontológico</v>
          </cell>
        </row>
        <row r="107">
          <cell r="B107" t="str">
            <v>11.3.6.2.1. Equipamentos de Informática</v>
          </cell>
          <cell r="AK107" t="str">
            <v>11.2.7. Material laboratorial</v>
          </cell>
        </row>
        <row r="108">
          <cell r="B108" t="str">
            <v>11.3.6.2.2.1. Lubrificantes Veiculares</v>
          </cell>
          <cell r="AK108" t="str">
            <v>11.2.8. Outras Despesas com Insumos Assistenciais</v>
          </cell>
        </row>
        <row r="109">
          <cell r="B109" t="str">
            <v>11.3.6.2.2.2. Outros Materiais de Manutenção de Veículos</v>
          </cell>
          <cell r="AK109" t="str">
            <v>11.3.1. Material de Higienização e Limpeza</v>
          </cell>
        </row>
        <row r="110">
          <cell r="B110" t="str">
            <v>11.3.6.2.3. Equipamento Médico-Hospitalar</v>
          </cell>
          <cell r="AK110" t="str">
            <v>11.3.2. Material/Gêneros Alimentícios</v>
          </cell>
        </row>
        <row r="111">
          <cell r="B111" t="str">
            <v>11.3.6.2.4. Outros materiais de Manutenção de Bem Móvel</v>
          </cell>
          <cell r="AK111" t="str">
            <v>11.3.3. Material Expediente</v>
          </cell>
        </row>
        <row r="112">
          <cell r="B112" t="str">
            <v>11.3.7. Tecidos, Fardamentos e EPI</v>
          </cell>
          <cell r="AK112" t="str">
            <v>11.3.4. Combustível</v>
          </cell>
        </row>
        <row r="113">
          <cell r="B113" t="str">
            <v>11.3.8. Outras Despesas com Materiais Diversos</v>
          </cell>
          <cell r="AK113" t="str">
            <v>11.3.5. GLP</v>
          </cell>
        </row>
        <row r="114">
          <cell r="B114" t="str">
            <v>11.4.1. Seguros (Imóvel e veículos)</v>
          </cell>
          <cell r="AK114" t="str">
            <v>11.3.6.1. Manurtenção de Bem Imóvel</v>
          </cell>
        </row>
        <row r="115">
          <cell r="B115" t="str">
            <v>11.4.2.1. Taxas</v>
          </cell>
          <cell r="AK115" t="str">
            <v>11.3.6.2.1. Equipamentos de Informática</v>
          </cell>
        </row>
        <row r="116">
          <cell r="B116" t="str">
            <v>11.4.2.2. Contribuições</v>
          </cell>
          <cell r="AK116" t="str">
            <v>11.3.6.2.2.1. Lubrificantes Veiculares</v>
          </cell>
        </row>
        <row r="117">
          <cell r="B117" t="str">
            <v>11.4.3.1. Taxa de Manutenção de Conta</v>
          </cell>
          <cell r="AK117" t="str">
            <v>11.3.6.2.2.2. Outros Materiais de Manutenção de Veículos</v>
          </cell>
        </row>
        <row r="118">
          <cell r="B118" t="str">
            <v>11.4.3.2. Tarifas</v>
          </cell>
          <cell r="AK118" t="str">
            <v>11.3.6.2.3. Equipamento Médico-Hospitalar</v>
          </cell>
        </row>
        <row r="119">
          <cell r="B119" t="str">
            <v>11.5.1.1. Telefonia Móvel</v>
          </cell>
          <cell r="AK119" t="str">
            <v>11.3.6.2.4. Outros materiais de Manutenção de Bem Móvel</v>
          </cell>
        </row>
        <row r="120">
          <cell r="B120" t="str">
            <v>11.5.1.2. Telefonia Fixa/Internet</v>
          </cell>
          <cell r="AK120" t="str">
            <v>11.3.7. Tecidos, Fardamentos e EPI</v>
          </cell>
        </row>
        <row r="121">
          <cell r="B121" t="str">
            <v>11.5.2. Água</v>
          </cell>
          <cell r="AK121" t="str">
            <v>11.3.8. Outras Despesas com Materiais Diversos</v>
          </cell>
        </row>
        <row r="122">
          <cell r="B122" t="str">
            <v>11.5.3. Energia Elétrica</v>
          </cell>
          <cell r="AK122" t="str">
            <v>11.4.1. Seguros (Imóvel e veículos)</v>
          </cell>
        </row>
        <row r="123">
          <cell r="B123" t="str">
            <v>11.5.4.1. Locação de Imóvel (Pessoa Física)</v>
          </cell>
          <cell r="AK123" t="str">
            <v>11.4.2.1. Taxas</v>
          </cell>
        </row>
        <row r="124">
          <cell r="B124" t="str">
            <v>11.5.4.2. Locação de Máquinas e Equipamentos (Pessoa Jurídica)</v>
          </cell>
          <cell r="AK124" t="str">
            <v>11.4.2.2. Contribuições</v>
          </cell>
        </row>
        <row r="125">
          <cell r="B125" t="str">
            <v>11.5.4.3. Locação de Equipamentos Médico-Hospitalares (Pessoa Jurídica)</v>
          </cell>
          <cell r="AK125" t="str">
            <v>11.4.3.1. Taxa de Manutenção de Conta</v>
          </cell>
        </row>
        <row r="126">
          <cell r="B126" t="str">
            <v>11.5.4.4. Locação de Veículos Automotores (Pessoa Jurídica) (Exceto Ambulância)</v>
          </cell>
          <cell r="AK126" t="str">
            <v>11.4.3.2. Tarifas</v>
          </cell>
        </row>
        <row r="127">
          <cell r="B127" t="str">
            <v>11.5.5. Serviço Gráficos, de Encadernação e de Emolduração</v>
          </cell>
          <cell r="AK127" t="str">
            <v>11.5.1.1. Telefonia Móvel</v>
          </cell>
        </row>
        <row r="128">
          <cell r="B128" t="str">
            <v>11.5.6. Serviços Judiciais e Cartoriais</v>
          </cell>
          <cell r="AK128" t="str">
            <v>11.5.1.2. Telefonia Fixa/Internet</v>
          </cell>
        </row>
        <row r="129">
          <cell r="B129" t="str">
            <v>11.5.7.1. Outras Despesas Gerais (Pessoa Física)</v>
          </cell>
          <cell r="AK129" t="str">
            <v>11.5.2. Água</v>
          </cell>
        </row>
        <row r="130">
          <cell r="B130" t="str">
            <v>11.5.7.2. Outras Despesas Gerais (Pessoa Juridica)</v>
          </cell>
          <cell r="AK130" t="str">
            <v>11.5.3. Energia Elétrica</v>
          </cell>
        </row>
        <row r="131">
          <cell r="B131" t="str">
            <v>11.6.1.1.1. Médicos</v>
          </cell>
          <cell r="AK131" t="str">
            <v>11.5.4.1. Locação de Imóvel (Pessoa Física)</v>
          </cell>
        </row>
        <row r="132">
          <cell r="B132" t="str">
            <v>11.6.1.1.2. Outros profissionais de saúde</v>
          </cell>
          <cell r="AK132" t="str">
            <v>11.5.4.2. Locação de Máquinas e Equipamentos (Pessoa Jurídica)</v>
          </cell>
        </row>
        <row r="133">
          <cell r="B133" t="str">
            <v>11.6.1.1.3. Laboratório</v>
          </cell>
          <cell r="AK133" t="str">
            <v>11.5.4.3. Locação de Equipamentos Médico-Hospitalares (Pessoa Jurídica)</v>
          </cell>
        </row>
        <row r="134">
          <cell r="B134" t="str">
            <v>11.6.1.1.4. Alimentação/Dietas</v>
          </cell>
          <cell r="AK134" t="str">
            <v>11.5.4.4. Locação de Veículos Automotores (Pessoa Jurídica) (Exceto Ambulância)</v>
          </cell>
        </row>
        <row r="135">
          <cell r="B135" t="str">
            <v>11.6.1.1.5. Locação de Ambulâncias</v>
          </cell>
          <cell r="AK135" t="str">
            <v>11.5.5. Serviço Gráficos, de Encadernação e de Emolduração</v>
          </cell>
        </row>
        <row r="136">
          <cell r="B136" t="str">
            <v>11.6.1.1.6. Outras Pessoas Jurídicas</v>
          </cell>
          <cell r="AK136" t="str">
            <v>11.5.6. Serviços Judiciais e Cartoriais</v>
          </cell>
        </row>
        <row r="137">
          <cell r="B137" t="str">
            <v>11.6.1.2.1. Médicos</v>
          </cell>
          <cell r="AK137" t="str">
            <v>11.5.7.1. Outras Despesas Gerais (Pessoa Física)</v>
          </cell>
        </row>
        <row r="138">
          <cell r="B138" t="str">
            <v>11.6.1.2.2. Outros profissionais de saúde</v>
          </cell>
          <cell r="AK138" t="str">
            <v>11.5.7.2. Outras Despesas Gerais (Pessoa Juridica)</v>
          </cell>
        </row>
        <row r="139">
          <cell r="B139" t="str">
            <v>11.6.1.2.3. Farmacêutico</v>
          </cell>
          <cell r="AK139" t="str">
            <v>11.6.1.1.1. Médicos</v>
          </cell>
        </row>
        <row r="140">
          <cell r="B140" t="str">
            <v>11.6.1.3.1. Médicos</v>
          </cell>
          <cell r="AK140" t="str">
            <v>11.6.1.1.2. Outros profissionais de saúde</v>
          </cell>
        </row>
        <row r="141">
          <cell r="B141" t="str">
            <v>11.6.1.3.2. Outros profissionais de saúde</v>
          </cell>
          <cell r="AK141" t="str">
            <v>11.6.1.1.3. Laboratório</v>
          </cell>
        </row>
        <row r="142">
          <cell r="B142" t="str">
            <v>11.6.2.1. Pessoa Jurídica</v>
          </cell>
          <cell r="AK142" t="str">
            <v>11.6.1.1.4. Alimentação/Dietas</v>
          </cell>
        </row>
        <row r="143">
          <cell r="B143" t="str">
            <v>11.6.2.2. Pessoa Física</v>
          </cell>
          <cell r="AK143" t="str">
            <v>11.6.1.1.5. Locação de Ambulâncias</v>
          </cell>
        </row>
        <row r="144">
          <cell r="B144" t="str">
            <v>11.6.2.3. Cooperativas</v>
          </cell>
          <cell r="AK144" t="str">
            <v>11.6.1.1.6. Outras Pessoas Jurídicas</v>
          </cell>
        </row>
        <row r="145">
          <cell r="B145" t="str">
            <v>11.6.3.1.1.1. Lavanderia</v>
          </cell>
          <cell r="AK145" t="str">
            <v>11.6.1.2.1. Médicos</v>
          </cell>
        </row>
        <row r="146">
          <cell r="B146" t="str">
            <v>11.6.3.1.1.2.Serviços de Cozinha e Copeira</v>
          </cell>
          <cell r="AK146" t="str">
            <v>11.6.1.2.2. Outros profissionais de saúde</v>
          </cell>
        </row>
        <row r="147">
          <cell r="B147" t="str">
            <v>11.6.3.1.1.3. Outros Serviços Domésticos</v>
          </cell>
          <cell r="AK147" t="str">
            <v>11.6.1.2.3. Farmacêutico</v>
          </cell>
        </row>
        <row r="148">
          <cell r="B148" t="str">
            <v>11.6.3.1.2. Coleta de Lixo Hospitalar</v>
          </cell>
          <cell r="AK148" t="str">
            <v>11.6.1.3.1. Médicos</v>
          </cell>
        </row>
        <row r="149">
          <cell r="B149" t="str">
            <v>11.6.3.1.3. Manutenção/Aluguel/Uso de Sistemas ou Softwares</v>
          </cell>
          <cell r="AK149" t="str">
            <v>11.6.1.3.2. Outros profissionais de saúde</v>
          </cell>
        </row>
        <row r="150">
          <cell r="B150" t="str">
            <v>11.6.3.1.4. Vigilância</v>
          </cell>
          <cell r="AK150" t="str">
            <v>11.6.2.1. Pessoa Jurídica</v>
          </cell>
        </row>
        <row r="151">
          <cell r="B151" t="str">
            <v>11.6.3.1.5. Consultorias e Treinamentos</v>
          </cell>
          <cell r="AK151" t="str">
            <v>11.6.2.2. Pessoa Física</v>
          </cell>
        </row>
        <row r="152">
          <cell r="B152" t="str">
            <v>11.6.3.1.6. Serviços Técnicos Profissionais</v>
          </cell>
          <cell r="AK152" t="str">
            <v>11.6.2.3. Cooperativas</v>
          </cell>
        </row>
        <row r="153">
          <cell r="B153" t="str">
            <v>11.6.3.1.7. Dedetização</v>
          </cell>
          <cell r="AK153" t="str">
            <v>11.6.3.1.1.1. Lavanderia</v>
          </cell>
        </row>
        <row r="154">
          <cell r="B154" t="str">
            <v>11.6.3.1.8. Limpeza</v>
          </cell>
          <cell r="AK154" t="str">
            <v>11.6.3.1.1.2.Serviços de Cozinha e Copeira</v>
          </cell>
        </row>
        <row r="155">
          <cell r="B155" t="str">
            <v>11.6.3.1.9. Outras Pessoas Jurídicas</v>
          </cell>
          <cell r="AK155" t="str">
            <v>11.6.3.1.1.3. Outros Serviços Domésticos</v>
          </cell>
        </row>
        <row r="156">
          <cell r="B156" t="str">
            <v>11.6.3.2.1. Técnico Profissional (Nível Superior)</v>
          </cell>
          <cell r="AK156" t="str">
            <v>11.6.3.1.2. Coleta de Lixo Hospitalar</v>
          </cell>
        </row>
        <row r="157">
          <cell r="B157" t="str">
            <v>11.6.3.2.2. Tecnico Operacional (Nível Médio / Elementar)</v>
          </cell>
          <cell r="AK157" t="str">
            <v>11.6.3.1.3. Manutenção/Aluguel/Uso de Sistemas ou Softwares</v>
          </cell>
        </row>
        <row r="158">
          <cell r="B158" t="str">
            <v>11.6.3.2.3. Outros Serviços</v>
          </cell>
          <cell r="AK158" t="str">
            <v>11.6.3.1.4. Vigilância</v>
          </cell>
        </row>
        <row r="159">
          <cell r="B159" t="str">
            <v>11.7.1.1.1. Equipamentos Médico-Hospitalar</v>
          </cell>
          <cell r="AK159" t="str">
            <v>11.6.3.1.5. Consultorias e Treinamentos</v>
          </cell>
        </row>
        <row r="160">
          <cell r="B160" t="str">
            <v>11.7.1.1.2. Equipamentos de Informática</v>
          </cell>
          <cell r="AK160" t="str">
            <v>11.6.3.1.6. Serviços Técnicos Profissionais</v>
          </cell>
        </row>
        <row r="161">
          <cell r="B161" t="str">
            <v>11.7.1.1.3. Outros</v>
          </cell>
          <cell r="AK161" t="str">
            <v>11.6.3.1.7. Dedetização</v>
          </cell>
        </row>
        <row r="162">
          <cell r="B162" t="str">
            <v>11.7.1.2. Reparo e Manutenção de Bens Móveis de Outras Naturezas</v>
          </cell>
          <cell r="AK162" t="str">
            <v>11.6.3.1.8. Limpeza</v>
          </cell>
        </row>
        <row r="163">
          <cell r="B163" t="str">
            <v>11.7.1.3. Reparo e Manutenção de Bens Imóveis</v>
          </cell>
          <cell r="AK163" t="str">
            <v>11.6.3.1.9. Outras Pessoas Jurídicas</v>
          </cell>
        </row>
        <row r="164">
          <cell r="B164" t="str">
            <v>11.7.2.1.1. Equipamentos Médico-Hospitalar</v>
          </cell>
          <cell r="AK164" t="str">
            <v>11.6.3.2.1. Técnico Profissional (Nível Superior)</v>
          </cell>
        </row>
        <row r="165">
          <cell r="B165" t="str">
            <v>11.7.2.1.2. Equipamentos de Informática</v>
          </cell>
          <cell r="AK165" t="str">
            <v>11.6.3.2.2. Tecnico Operacional (Nível Médio / Elementar)</v>
          </cell>
        </row>
        <row r="166">
          <cell r="B166" t="str">
            <v>11.7.2.1.3. Engenharia Clínica</v>
          </cell>
          <cell r="AK166" t="str">
            <v>11.6.3.2.3. Outros Serviços</v>
          </cell>
        </row>
        <row r="167">
          <cell r="B167" t="str">
            <v>11.7.2.1.4. Outros Reparos e Manutenção de Máquinas e Equipamentos</v>
          </cell>
          <cell r="AK167" t="str">
            <v>11.7.1.1.1. Equipamentos Médico-Hospitalar</v>
          </cell>
        </row>
        <row r="168">
          <cell r="B168" t="str">
            <v>11.7.2.2. Reparo e Manutenção de Bens Imóveis</v>
          </cell>
          <cell r="AK168" t="str">
            <v>11.7.1.1.2. Equipamentos de Informática</v>
          </cell>
        </row>
        <row r="169">
          <cell r="B169" t="str">
            <v>11.7.2.3. Reparo e Manutenção de Veículos</v>
          </cell>
          <cell r="AK169" t="str">
            <v>11.7.1.1.3. Outros</v>
          </cell>
        </row>
        <row r="170">
          <cell r="B170" t="str">
            <v>11.7.2.4. Reparo e Manutenção de Bens Móveis de Outras Naturezas</v>
          </cell>
          <cell r="AK170" t="str">
            <v>11.7.1.2. Reparo e Manutenção de Bens Móveis de Outras Naturezas</v>
          </cell>
        </row>
        <row r="171">
          <cell r="B171" t="str">
            <v>11.8.1. Equipamentos</v>
          </cell>
          <cell r="AK171" t="str">
            <v>11.7.1.3. Reparo e Manutenção de Bens Imóveis</v>
          </cell>
        </row>
        <row r="172">
          <cell r="B172" t="str">
            <v>11.8.2. Móveis e Utensílios</v>
          </cell>
          <cell r="AK172" t="str">
            <v>11.7.2.1.1. Equipamentos Médico-Hospitalar</v>
          </cell>
        </row>
        <row r="173">
          <cell r="B173" t="str">
            <v>11.8.3. Obras e Construções</v>
          </cell>
          <cell r="AK173" t="str">
            <v>11.7.2.1.2. Equipamentos de Informática</v>
          </cell>
        </row>
        <row r="174">
          <cell r="B174" t="str">
            <v>11.8.4. Outras despesas Investimentos</v>
          </cell>
          <cell r="AK174" t="str">
            <v>11.7.2.1.3. Engenharia Clínica</v>
          </cell>
        </row>
        <row r="175">
          <cell r="B175" t="str">
            <v>11.9.1 EQUIPAMENTOS</v>
          </cell>
          <cell r="AK175" t="str">
            <v>11.7.2.1.4. Outros Reparos e Manutenção de Máquinas e Equipamentos</v>
          </cell>
        </row>
        <row r="176">
          <cell r="B176" t="str">
            <v>11.9.2 MÓVEIS E UTENSÍLIOS</v>
          </cell>
          <cell r="AK176" t="str">
            <v>11.7.2.2. Reparo e Manutenção de Bens Imóveis</v>
          </cell>
        </row>
        <row r="177">
          <cell r="B177" t="str">
            <v>11.9.3 OBRAS E CONSTRUÇÕES</v>
          </cell>
          <cell r="AK177" t="str">
            <v>11.7.2.3. Reparo e Manutenção de Veículos</v>
          </cell>
        </row>
        <row r="178">
          <cell r="B178" t="str">
            <v>11.9.4 VEÍCULOS</v>
          </cell>
          <cell r="AK178" t="str">
            <v>11.7.2.4. Reparo e Manutenção de Bens Móveis de Outras Naturezas</v>
          </cell>
        </row>
        <row r="179">
          <cell r="B179" t="str">
            <v>11.9.5 OUTRAS DESPESAS COM INVESTIMENTOS</v>
          </cell>
          <cell r="AK179" t="str">
            <v>11.8.1. Equipamentos</v>
          </cell>
        </row>
        <row r="180">
          <cell r="B180" t="str">
            <v>11.10. Despesas com Ensino e Pesquisa</v>
          </cell>
          <cell r="AK180" t="str">
            <v>11.8.2. Móveis e Utensílios</v>
          </cell>
        </row>
        <row r="181">
          <cell r="AK181" t="str">
            <v>11.8.3. Obras e Construções</v>
          </cell>
        </row>
        <row r="182">
          <cell r="AK182" t="str">
            <v>11.8.4. Outras despesas Investimentos</v>
          </cell>
        </row>
        <row r="183">
          <cell r="AK183" t="str">
            <v>11.9.1 EQUIPAMENTOS</v>
          </cell>
        </row>
        <row r="184">
          <cell r="AK184" t="str">
            <v>11.9.2 MÓVEIS E UTENSÍLIOS</v>
          </cell>
        </row>
        <row r="185">
          <cell r="AK185" t="str">
            <v>11.9.3 OBRAS E CONSTRUÇÕES</v>
          </cell>
        </row>
        <row r="186">
          <cell r="AK186" t="str">
            <v>11.9.4 VEÍCULOS</v>
          </cell>
        </row>
        <row r="187">
          <cell r="AK187" t="str">
            <v>11.9.5 OUTRAS DESPESAS COM INVESTIMENTOS</v>
          </cell>
        </row>
        <row r="188">
          <cell r="AK188" t="str">
            <v>11.10. Despesas com Ensino e Pesquisa</v>
          </cell>
        </row>
      </sheetData>
      <sheetData sheetId="1"/>
      <sheetData sheetId="2"/>
      <sheetData sheetId="3">
        <row r="16">
          <cell r="C16" t="str">
            <v/>
          </cell>
        </row>
      </sheetData>
      <sheetData sheetId="4">
        <row r="24">
          <cell r="C24">
            <v>0</v>
          </cell>
        </row>
        <row r="54">
          <cell r="C54">
            <v>0</v>
          </cell>
        </row>
      </sheetData>
      <sheetData sheetId="5">
        <row r="2">
          <cell r="K2">
            <v>0</v>
          </cell>
        </row>
        <row r="3">
          <cell r="K3">
            <v>0</v>
          </cell>
        </row>
        <row r="4">
          <cell r="K4">
            <v>0</v>
          </cell>
        </row>
        <row r="5">
          <cell r="K5">
            <v>0</v>
          </cell>
        </row>
        <row r="6">
          <cell r="K6">
            <v>0</v>
          </cell>
        </row>
        <row r="7">
          <cell r="K7">
            <v>0</v>
          </cell>
        </row>
        <row r="8">
          <cell r="K8">
            <v>0</v>
          </cell>
        </row>
      </sheetData>
      <sheetData sheetId="6">
        <row r="6">
          <cell r="D6">
            <v>0</v>
          </cell>
          <cell r="F6">
            <v>0</v>
          </cell>
        </row>
        <row r="7">
          <cell r="D7">
            <v>0</v>
          </cell>
          <cell r="F7">
            <v>0</v>
          </cell>
        </row>
        <row r="9">
          <cell r="D9">
            <v>0</v>
          </cell>
          <cell r="F9">
            <v>0</v>
          </cell>
        </row>
        <row r="10">
          <cell r="D10">
            <v>0</v>
          </cell>
          <cell r="F10">
            <v>0</v>
          </cell>
        </row>
        <row r="12">
          <cell r="D12">
            <v>2681.66</v>
          </cell>
          <cell r="F12">
            <v>79.899200000000008</v>
          </cell>
          <cell r="H12">
            <v>0</v>
          </cell>
        </row>
        <row r="13">
          <cell r="D13">
            <v>1976.17</v>
          </cell>
        </row>
        <row r="14">
          <cell r="D14">
            <v>0</v>
          </cell>
          <cell r="F14">
            <v>0</v>
          </cell>
          <cell r="H14">
            <v>0</v>
          </cell>
        </row>
        <row r="15">
          <cell r="D15">
            <v>0</v>
          </cell>
        </row>
        <row r="92">
          <cell r="D92">
            <v>0</v>
          </cell>
        </row>
        <row r="93">
          <cell r="D93">
            <v>0</v>
          </cell>
        </row>
        <row r="96">
          <cell r="C96">
            <v>0</v>
          </cell>
        </row>
      </sheetData>
      <sheetData sheetId="7">
        <row r="1">
          <cell r="X1">
            <v>0</v>
          </cell>
        </row>
        <row r="2">
          <cell r="X2">
            <v>0</v>
          </cell>
        </row>
        <row r="3">
          <cell r="X3">
            <v>0</v>
          </cell>
        </row>
        <row r="4">
          <cell r="X4">
            <v>0</v>
          </cell>
        </row>
      </sheetData>
      <sheetData sheetId="8"/>
      <sheetData sheetId="9"/>
      <sheetData sheetId="10"/>
      <sheetData sheetId="11">
        <row r="1">
          <cell r="N1" t="str">
            <v>TOTAL</v>
          </cell>
        </row>
        <row r="2">
          <cell r="N2">
            <v>444</v>
          </cell>
        </row>
        <row r="9">
          <cell r="D9" t="str">
            <v>ITEM PCF</v>
          </cell>
          <cell r="N9" t="str">
            <v>Valor</v>
          </cell>
        </row>
        <row r="10">
          <cell r="D10" t="str">
            <v>(3) Acessar Lista Suspensa</v>
          </cell>
          <cell r="N10" t="str">
            <v>(13) - Formato: xxxxx,xx</v>
          </cell>
        </row>
        <row r="11">
          <cell r="D11" t="str">
            <v>5.4.2. Locação de Máquinas e Equipamentos (Pessoa Jurídica)</v>
          </cell>
          <cell r="N11">
            <v>220</v>
          </cell>
        </row>
        <row r="12">
          <cell r="D12" t="str">
            <v>4.3.2. Tarifas</v>
          </cell>
          <cell r="N12">
            <v>56</v>
          </cell>
        </row>
        <row r="13">
          <cell r="D13" t="str">
            <v>4.3.1. Taxa de Manutenção de Conta</v>
          </cell>
          <cell r="N13">
            <v>56</v>
          </cell>
        </row>
        <row r="14">
          <cell r="D14" t="str">
            <v>4.3.2. Tarifas</v>
          </cell>
          <cell r="N14">
            <v>56</v>
          </cell>
        </row>
        <row r="15">
          <cell r="D15" t="str">
            <v>4.3.1. Taxa de Manutenção de Conta</v>
          </cell>
          <cell r="N15">
            <v>56</v>
          </cell>
        </row>
        <row r="99">
          <cell r="Q99">
            <v>0</v>
          </cell>
        </row>
      </sheetData>
      <sheetData sheetId="12"/>
      <sheetData sheetId="13"/>
      <sheetData sheetId="14"/>
      <sheetData sheetId="15"/>
      <sheetData sheetId="16"/>
      <sheetData sheetId="17"/>
      <sheetData sheetId="18">
        <row r="2">
          <cell r="N2">
            <v>230589.35</v>
          </cell>
        </row>
        <row r="4">
          <cell r="R4">
            <v>0</v>
          </cell>
        </row>
        <row r="8">
          <cell r="R8">
            <v>0</v>
          </cell>
        </row>
      </sheetData>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6A5A1E-2B34-46EF-BEA1-6E266DC02D9C}">
  <sheetPr>
    <tabColor rgb="FF00B050"/>
  </sheetPr>
  <dimension ref="A1:IV285"/>
  <sheetViews>
    <sheetView showGridLines="0" tabSelected="1" topLeftCell="E1" zoomScale="70" zoomScaleNormal="70" workbookViewId="0">
      <selection activeCell="H1" sqref="H1:XFD1048576"/>
    </sheetView>
  </sheetViews>
  <sheetFormatPr defaultColWidth="17" defaultRowHeight="12.75" x14ac:dyDescent="0.2"/>
  <cols>
    <col min="1" max="1" width="74.140625" hidden="1" customWidth="1"/>
    <col min="2" max="2" width="4.7109375" style="6" hidden="1" customWidth="1"/>
    <col min="3" max="3" width="15.140625" style="5" customWidth="1"/>
    <col min="4" max="4" width="66.28515625" style="4" bestFit="1" customWidth="1"/>
    <col min="5" max="5" width="44.28515625" style="4" bestFit="1" customWidth="1"/>
    <col min="6" max="6" width="19.140625" style="3" customWidth="1"/>
    <col min="7" max="7" width="25.28515625" style="3" customWidth="1"/>
    <col min="8" max="8" width="51.85546875" style="2" bestFit="1" customWidth="1"/>
    <col min="9" max="16384" width="17" style="1"/>
  </cols>
  <sheetData>
    <row r="1" spans="3:12" ht="15.75" customHeight="1" x14ac:dyDescent="0.2">
      <c r="C1" s="260"/>
      <c r="D1" s="127" t="s">
        <v>70</v>
      </c>
      <c r="E1" s="259"/>
      <c r="F1" s="258" t="s">
        <v>389</v>
      </c>
      <c r="G1" s="258"/>
      <c r="H1" s="233"/>
    </row>
    <row r="2" spans="3:12" ht="15.75" customHeight="1" x14ac:dyDescent="0.2">
      <c r="C2" s="254"/>
      <c r="D2" s="122" t="s">
        <v>69</v>
      </c>
      <c r="E2" s="256"/>
      <c r="F2" s="257" t="s">
        <v>388</v>
      </c>
      <c r="G2" s="257" t="s">
        <v>387</v>
      </c>
      <c r="H2" s="233"/>
    </row>
    <row r="3" spans="3:12" ht="15.75" customHeight="1" x14ac:dyDescent="0.2">
      <c r="C3" s="254"/>
      <c r="D3" s="122" t="s">
        <v>68</v>
      </c>
      <c r="E3" s="256"/>
      <c r="F3" s="255"/>
      <c r="G3" s="255"/>
      <c r="H3" s="233"/>
    </row>
    <row r="4" spans="3:12" ht="15.75" customHeight="1" x14ac:dyDescent="0.2">
      <c r="C4" s="254"/>
      <c r="D4" s="115" t="s">
        <v>67</v>
      </c>
      <c r="E4" s="253"/>
      <c r="F4" s="252"/>
      <c r="G4" s="252"/>
      <c r="H4" s="233"/>
    </row>
    <row r="5" spans="3:12" ht="15.75" customHeight="1" x14ac:dyDescent="0.2">
      <c r="C5" s="251"/>
      <c r="D5" s="115" t="s">
        <v>66</v>
      </c>
      <c r="E5" s="250"/>
      <c r="F5" s="247" t="s">
        <v>386</v>
      </c>
      <c r="G5" s="247">
        <v>1</v>
      </c>
      <c r="H5" s="233"/>
      <c r="I5" s="246"/>
      <c r="J5" s="246"/>
    </row>
    <row r="6" spans="3:12" ht="15.75" customHeight="1" x14ac:dyDescent="0.2">
      <c r="C6" s="249"/>
      <c r="D6" s="170" t="s">
        <v>385</v>
      </c>
      <c r="E6" s="169"/>
      <c r="F6" s="248"/>
      <c r="G6" s="247"/>
      <c r="H6" s="233"/>
      <c r="I6" s="246"/>
      <c r="J6" s="246"/>
    </row>
    <row r="7" spans="3:12" ht="18.75" x14ac:dyDescent="0.2">
      <c r="C7" s="245" t="s">
        <v>64</v>
      </c>
      <c r="D7" s="245"/>
      <c r="E7" s="244" t="s">
        <v>63</v>
      </c>
      <c r="F7" s="243" t="s">
        <v>384</v>
      </c>
      <c r="G7" s="242" t="s">
        <v>383</v>
      </c>
      <c r="H7" s="233"/>
      <c r="I7" s="140"/>
      <c r="J7" s="140"/>
      <c r="K7" s="140"/>
    </row>
    <row r="8" spans="3:12" ht="20.100000000000001" customHeight="1" x14ac:dyDescent="0.2">
      <c r="C8" s="170" t="s">
        <v>382</v>
      </c>
      <c r="D8" s="169"/>
      <c r="E8" s="241" t="s">
        <v>381</v>
      </c>
      <c r="F8" s="240" t="s">
        <v>380</v>
      </c>
      <c r="G8" s="239" t="s">
        <v>379</v>
      </c>
      <c r="H8" s="233"/>
      <c r="I8" s="140"/>
      <c r="J8" s="140"/>
      <c r="K8" s="140"/>
    </row>
    <row r="9" spans="3:12" ht="20.100000000000001" customHeight="1" x14ac:dyDescent="0.2">
      <c r="C9" s="238" t="s">
        <v>378</v>
      </c>
      <c r="D9" s="237"/>
      <c r="E9" s="236"/>
      <c r="F9" s="235" t="s">
        <v>377</v>
      </c>
      <c r="G9" s="234"/>
      <c r="H9" s="233"/>
      <c r="I9" s="140"/>
      <c r="J9" s="140"/>
      <c r="K9" s="140"/>
    </row>
    <row r="10" spans="3:12" ht="20.25" customHeight="1" x14ac:dyDescent="0.2">
      <c r="C10" s="232" t="s">
        <v>9</v>
      </c>
      <c r="D10" s="232"/>
      <c r="E10" s="231"/>
      <c r="F10" s="230" t="s">
        <v>376</v>
      </c>
      <c r="G10" s="229">
        <v>43920</v>
      </c>
      <c r="H10" s="211"/>
      <c r="I10" s="140"/>
      <c r="J10" s="140"/>
      <c r="K10" s="140"/>
    </row>
    <row r="11" spans="3:12" ht="25.5" customHeight="1" x14ac:dyDescent="0.2">
      <c r="C11" s="214" t="s">
        <v>375</v>
      </c>
      <c r="D11" s="214"/>
      <c r="E11" s="214"/>
      <c r="F11" s="228" t="s">
        <v>8</v>
      </c>
      <c r="G11" s="227"/>
      <c r="H11" s="211"/>
      <c r="I11" s="140"/>
      <c r="J11" s="140"/>
      <c r="K11" s="140"/>
    </row>
    <row r="12" spans="3:12" ht="18" customHeight="1" x14ac:dyDescent="0.2">
      <c r="C12" s="220" t="s">
        <v>374</v>
      </c>
      <c r="D12" s="220"/>
      <c r="E12" s="220"/>
      <c r="F12" s="226">
        <v>229545</v>
      </c>
      <c r="G12" s="226"/>
      <c r="H12" s="211"/>
      <c r="I12" s="140"/>
      <c r="J12" s="142"/>
      <c r="K12" s="142"/>
      <c r="L12" s="7"/>
    </row>
    <row r="13" spans="3:12" ht="18" customHeight="1" x14ac:dyDescent="0.2">
      <c r="C13" s="220" t="s">
        <v>373</v>
      </c>
      <c r="D13" s="220"/>
      <c r="E13" s="220"/>
      <c r="F13" s="219">
        <v>0</v>
      </c>
      <c r="G13" s="218"/>
      <c r="H13" s="211"/>
      <c r="I13" s="140"/>
      <c r="J13" s="142"/>
      <c r="K13" s="142"/>
      <c r="L13" s="7"/>
    </row>
    <row r="14" spans="3:12" ht="18" customHeight="1" x14ac:dyDescent="0.2">
      <c r="C14" s="220" t="s">
        <v>372</v>
      </c>
      <c r="D14" s="220"/>
      <c r="E14" s="220"/>
      <c r="F14" s="219">
        <v>0</v>
      </c>
      <c r="G14" s="218"/>
      <c r="H14" s="211"/>
      <c r="I14" s="140"/>
      <c r="J14" s="142"/>
      <c r="K14" s="142"/>
    </row>
    <row r="15" spans="3:12" ht="18" customHeight="1" x14ac:dyDescent="0.2">
      <c r="C15" s="220" t="s">
        <v>371</v>
      </c>
      <c r="D15" s="220"/>
      <c r="E15" s="220"/>
      <c r="F15" s="219">
        <v>0</v>
      </c>
      <c r="G15" s="218"/>
      <c r="H15" s="211"/>
      <c r="I15" s="140"/>
      <c r="J15" s="142"/>
      <c r="K15" s="142"/>
    </row>
    <row r="16" spans="3:12" ht="18" customHeight="1" x14ac:dyDescent="0.2">
      <c r="C16" s="220" t="s">
        <v>370</v>
      </c>
      <c r="D16" s="220"/>
      <c r="E16" s="220"/>
      <c r="F16" s="219">
        <v>0</v>
      </c>
      <c r="G16" s="218"/>
      <c r="H16" s="211"/>
      <c r="I16" s="140"/>
      <c r="J16" s="142"/>
      <c r="K16" s="142"/>
    </row>
    <row r="17" spans="1:11" ht="18" customHeight="1" x14ac:dyDescent="0.2">
      <c r="C17" s="225" t="s">
        <v>369</v>
      </c>
      <c r="D17" s="225"/>
      <c r="E17" s="225"/>
      <c r="F17" s="219">
        <v>0</v>
      </c>
      <c r="G17" s="218"/>
      <c r="H17" s="211"/>
      <c r="I17" s="140"/>
      <c r="J17" s="142"/>
      <c r="K17" s="142"/>
    </row>
    <row r="18" spans="1:11" ht="18" customHeight="1" x14ac:dyDescent="0.2">
      <c r="C18" s="214" t="s">
        <v>368</v>
      </c>
      <c r="D18" s="214"/>
      <c r="E18" s="214"/>
      <c r="F18" s="213">
        <f>SUM(F12:G16)-F17</f>
        <v>229545</v>
      </c>
      <c r="G18" s="212"/>
      <c r="H18" s="211"/>
      <c r="I18" s="140"/>
      <c r="J18" s="142"/>
      <c r="K18" s="142"/>
    </row>
    <row r="19" spans="1:11" ht="18" customHeight="1" x14ac:dyDescent="0.2">
      <c r="C19" s="220" t="s">
        <v>367</v>
      </c>
      <c r="D19" s="220"/>
      <c r="E19" s="220"/>
      <c r="F19" s="219">
        <f>11.06+0.06</f>
        <v>11.120000000000001</v>
      </c>
      <c r="G19" s="218"/>
      <c r="H19" s="224"/>
      <c r="I19" s="140"/>
      <c r="J19" s="142"/>
      <c r="K19" s="142"/>
    </row>
    <row r="20" spans="1:11" ht="18" customHeight="1" x14ac:dyDescent="0.2">
      <c r="C20" s="223" t="s">
        <v>366</v>
      </c>
      <c r="D20" s="223"/>
      <c r="E20" s="223"/>
      <c r="F20" s="222">
        <v>0</v>
      </c>
      <c r="G20" s="221"/>
      <c r="H20" s="211"/>
      <c r="I20" s="140"/>
      <c r="J20" s="142"/>
      <c r="K20" s="142"/>
    </row>
    <row r="21" spans="1:11" ht="18" customHeight="1" x14ac:dyDescent="0.2">
      <c r="C21" s="220" t="s">
        <v>365</v>
      </c>
      <c r="D21" s="220"/>
      <c r="E21" s="220"/>
      <c r="F21" s="219">
        <v>0</v>
      </c>
      <c r="G21" s="218"/>
      <c r="H21" s="211"/>
      <c r="I21" s="140"/>
      <c r="J21" s="142"/>
      <c r="K21" s="142"/>
    </row>
    <row r="22" spans="1:11" ht="18" customHeight="1" x14ac:dyDescent="0.2">
      <c r="C22" s="220" t="s">
        <v>364</v>
      </c>
      <c r="D22" s="220"/>
      <c r="E22" s="220"/>
      <c r="F22" s="219">
        <v>0</v>
      </c>
      <c r="G22" s="218"/>
      <c r="H22" s="211"/>
      <c r="I22" s="140"/>
      <c r="J22" s="142"/>
      <c r="K22" s="142"/>
    </row>
    <row r="23" spans="1:11" ht="18" customHeight="1" x14ac:dyDescent="0.2">
      <c r="C23" s="220" t="s">
        <v>363</v>
      </c>
      <c r="D23" s="220"/>
      <c r="E23" s="220"/>
      <c r="F23" s="219">
        <v>0</v>
      </c>
      <c r="G23" s="218"/>
      <c r="H23" s="211"/>
      <c r="I23" s="140"/>
      <c r="J23" s="142"/>
      <c r="K23" s="142"/>
    </row>
    <row r="24" spans="1:11" ht="18" customHeight="1" x14ac:dyDescent="0.2">
      <c r="C24" s="220" t="s">
        <v>362</v>
      </c>
      <c r="D24" s="220"/>
      <c r="E24" s="220"/>
      <c r="F24" s="219">
        <v>0</v>
      </c>
      <c r="G24" s="218"/>
      <c r="H24" s="211"/>
      <c r="I24" s="140"/>
      <c r="J24" s="142"/>
      <c r="K24" s="142"/>
    </row>
    <row r="25" spans="1:11" ht="18" customHeight="1" x14ac:dyDescent="0.2">
      <c r="C25" s="217" t="s">
        <v>361</v>
      </c>
      <c r="D25" s="217"/>
      <c r="E25" s="217"/>
      <c r="F25" s="216">
        <f>SUM(F19:G24)</f>
        <v>11.120000000000001</v>
      </c>
      <c r="G25" s="215"/>
      <c r="H25" s="211"/>
      <c r="I25" s="140"/>
      <c r="J25" s="142"/>
      <c r="K25" s="142"/>
    </row>
    <row r="26" spans="1:11" ht="18" customHeight="1" x14ac:dyDescent="0.2">
      <c r="C26" s="214" t="s">
        <v>360</v>
      </c>
      <c r="D26" s="214"/>
      <c r="E26" s="214"/>
      <c r="F26" s="213">
        <f>F25+F18</f>
        <v>229556.12</v>
      </c>
      <c r="G26" s="212"/>
      <c r="H26" s="211"/>
      <c r="I26" s="140"/>
      <c r="J26" s="142"/>
      <c r="K26" s="142"/>
    </row>
    <row r="27" spans="1:11" ht="6" customHeight="1" x14ac:dyDescent="0.2">
      <c r="C27" s="210"/>
      <c r="D27" s="210"/>
      <c r="E27" s="210"/>
      <c r="F27" s="209"/>
      <c r="G27" s="208"/>
      <c r="H27" s="141"/>
      <c r="I27" s="140"/>
      <c r="J27" s="142"/>
      <c r="K27" s="142"/>
    </row>
    <row r="28" spans="1:11" ht="27" customHeight="1" x14ac:dyDescent="0.2">
      <c r="C28" s="158" t="s">
        <v>359</v>
      </c>
      <c r="D28" s="158"/>
      <c r="E28" s="158"/>
      <c r="F28" s="183" t="s">
        <v>8</v>
      </c>
      <c r="G28" s="182"/>
      <c r="H28" s="141"/>
      <c r="I28" s="140"/>
      <c r="J28" s="142"/>
      <c r="K28" s="142"/>
    </row>
    <row r="29" spans="1:11" ht="18" customHeight="1" x14ac:dyDescent="0.2">
      <c r="C29" s="207" t="s">
        <v>358</v>
      </c>
      <c r="D29" s="207"/>
      <c r="E29" s="207"/>
      <c r="F29" s="206">
        <f>F30+SUM(F36:F39)</f>
        <v>785.38919999999985</v>
      </c>
      <c r="G29" s="205"/>
      <c r="H29" s="27"/>
      <c r="I29" s="194"/>
      <c r="J29" s="142"/>
      <c r="K29" s="142"/>
    </row>
    <row r="30" spans="1:11" ht="18" customHeight="1" x14ac:dyDescent="0.2">
      <c r="A30" s="198"/>
      <c r="C30" s="204" t="s">
        <v>357</v>
      </c>
      <c r="D30" s="204"/>
      <c r="E30" s="204"/>
      <c r="F30" s="203">
        <f>F31+F34+F35</f>
        <v>0</v>
      </c>
      <c r="G30" s="202"/>
      <c r="H30" s="27"/>
      <c r="I30" s="194"/>
      <c r="J30" s="142"/>
      <c r="K30" s="142"/>
    </row>
    <row r="31" spans="1:11" ht="18" customHeight="1" x14ac:dyDescent="0.2">
      <c r="C31" s="201" t="s">
        <v>356</v>
      </c>
      <c r="D31" s="201"/>
      <c r="E31" s="201"/>
      <c r="F31" s="200">
        <f>F32+F33</f>
        <v>0</v>
      </c>
      <c r="G31" s="199"/>
      <c r="H31" s="27"/>
      <c r="I31" s="194"/>
      <c r="J31" s="142"/>
      <c r="K31" s="142"/>
    </row>
    <row r="32" spans="1:11" ht="18" customHeight="1" x14ac:dyDescent="0.2">
      <c r="A32" s="198" t="s">
        <v>355</v>
      </c>
      <c r="B32" s="6" t="s">
        <v>348</v>
      </c>
      <c r="C32" s="159" t="s">
        <v>354</v>
      </c>
      <c r="D32" s="159"/>
      <c r="E32" s="159"/>
      <c r="F32" s="42">
        <f>'[1]TCE - ANEXO II - Preencher'!X1</f>
        <v>0</v>
      </c>
      <c r="G32" s="41"/>
      <c r="H32" s="27"/>
      <c r="I32" s="194"/>
      <c r="J32" s="142"/>
      <c r="K32" s="142"/>
    </row>
    <row r="33" spans="1:14" ht="18" customHeight="1" x14ac:dyDescent="0.2">
      <c r="A33" s="198" t="s">
        <v>353</v>
      </c>
      <c r="B33" s="6" t="s">
        <v>348</v>
      </c>
      <c r="C33" s="159" t="s">
        <v>352</v>
      </c>
      <c r="D33" s="159"/>
      <c r="E33" s="159"/>
      <c r="F33" s="42">
        <f>'[1]TCE - ANEXO II - Preencher'!X2</f>
        <v>0</v>
      </c>
      <c r="G33" s="41"/>
      <c r="H33" s="27"/>
      <c r="I33" s="194"/>
      <c r="J33" s="142"/>
      <c r="K33" s="142"/>
    </row>
    <row r="34" spans="1:14" ht="18" customHeight="1" x14ac:dyDescent="0.2">
      <c r="A34" s="198" t="s">
        <v>351</v>
      </c>
      <c r="B34" s="6" t="s">
        <v>348</v>
      </c>
      <c r="C34" s="159" t="s">
        <v>350</v>
      </c>
      <c r="D34" s="159"/>
      <c r="E34" s="159"/>
      <c r="F34" s="42">
        <f>'[1]TCE - ANEXO II - Preencher'!X4</f>
        <v>0</v>
      </c>
      <c r="G34" s="41"/>
      <c r="H34" s="27"/>
      <c r="I34" s="194"/>
      <c r="J34" s="142"/>
      <c r="K34" s="142"/>
    </row>
    <row r="35" spans="1:14" ht="18" customHeight="1" x14ac:dyDescent="0.2">
      <c r="A35" s="198" t="s">
        <v>349</v>
      </c>
      <c r="B35" s="6" t="s">
        <v>348</v>
      </c>
      <c r="C35" s="159" t="s">
        <v>347</v>
      </c>
      <c r="D35" s="159"/>
      <c r="E35" s="159"/>
      <c r="F35" s="42">
        <f>'[1]TCE - ANEXO II - Preencher'!X3</f>
        <v>0</v>
      </c>
      <c r="G35" s="41"/>
      <c r="H35" s="27"/>
      <c r="I35" s="194"/>
      <c r="J35" s="142"/>
      <c r="K35" s="142"/>
      <c r="M35" s="197"/>
    </row>
    <row r="36" spans="1:14" ht="18" customHeight="1" x14ac:dyDescent="0.2">
      <c r="A36" t="s">
        <v>327</v>
      </c>
      <c r="B36" s="6" t="s">
        <v>326</v>
      </c>
      <c r="C36" s="159" t="s">
        <v>346</v>
      </c>
      <c r="D36" s="159"/>
      <c r="E36" s="159"/>
      <c r="F36" s="42">
        <f>'[1]MEM.CÁLC.FP.'!D92</f>
        <v>0</v>
      </c>
      <c r="G36" s="41"/>
      <c r="H36" s="27"/>
      <c r="I36" s="194"/>
      <c r="J36" s="142"/>
      <c r="K36" s="142"/>
      <c r="L36" s="197"/>
      <c r="M36" s="39"/>
    </row>
    <row r="37" spans="1:14" ht="18" customHeight="1" x14ac:dyDescent="0.2">
      <c r="A37" t="s">
        <v>329</v>
      </c>
      <c r="B37" s="6" t="s">
        <v>326</v>
      </c>
      <c r="C37" s="159" t="s">
        <v>345</v>
      </c>
      <c r="D37" s="159"/>
      <c r="E37" s="159"/>
      <c r="F37" s="42" t="str">
        <f>IF(G7="SIM","",'[1]MEM.CÁLC.FP.'!$D$93)</f>
        <v/>
      </c>
      <c r="G37" s="41"/>
      <c r="H37" s="27"/>
      <c r="I37" s="194"/>
      <c r="J37" s="142"/>
      <c r="K37" s="142"/>
      <c r="L37" s="197"/>
      <c r="M37" s="39"/>
      <c r="N37" s="7"/>
    </row>
    <row r="38" spans="1:14" ht="18" customHeight="1" x14ac:dyDescent="0.2">
      <c r="A38" s="4" t="s">
        <v>344</v>
      </c>
      <c r="B38" s="196" t="s">
        <v>343</v>
      </c>
      <c r="C38" s="159" t="s">
        <v>342</v>
      </c>
      <c r="D38" s="159"/>
      <c r="E38" s="159"/>
      <c r="F38" s="42">
        <f>'[1]MEM.CÁLC.FP.'!$C$96</f>
        <v>0</v>
      </c>
      <c r="G38" s="41"/>
      <c r="H38" s="27"/>
      <c r="I38" s="194"/>
      <c r="J38" s="142"/>
      <c r="K38" s="142"/>
      <c r="M38" s="39"/>
    </row>
    <row r="39" spans="1:14" ht="18" customHeight="1" x14ac:dyDescent="0.2">
      <c r="C39" s="195" t="s">
        <v>341</v>
      </c>
      <c r="D39" s="195"/>
      <c r="E39" s="195"/>
      <c r="F39" s="190">
        <f>F40+F44+F48</f>
        <v>785.38919999999985</v>
      </c>
      <c r="G39" s="189"/>
      <c r="H39" s="27"/>
      <c r="I39" s="194"/>
      <c r="J39" s="142"/>
      <c r="K39" s="142"/>
    </row>
    <row r="40" spans="1:14" ht="18" customHeight="1" x14ac:dyDescent="0.2">
      <c r="C40" s="193" t="s">
        <v>340</v>
      </c>
      <c r="D40" s="193"/>
      <c r="E40" s="193"/>
      <c r="F40" s="192">
        <f>SUM(F41:G43)</f>
        <v>0</v>
      </c>
      <c r="G40" s="191"/>
      <c r="H40" s="27"/>
      <c r="I40" s="186"/>
      <c r="J40" s="142"/>
      <c r="K40" s="142"/>
    </row>
    <row r="41" spans="1:14" ht="18" customHeight="1" x14ac:dyDescent="0.2">
      <c r="C41" s="153" t="s">
        <v>339</v>
      </c>
      <c r="D41" s="153"/>
      <c r="E41" s="153"/>
      <c r="F41" s="42">
        <f>SUM('[1]MEM.CÁLC.FP.'!D6:D7)</f>
        <v>0</v>
      </c>
      <c r="G41" s="41"/>
      <c r="H41" s="27"/>
      <c r="I41" s="186"/>
      <c r="J41" s="142"/>
      <c r="K41" s="142"/>
    </row>
    <row r="42" spans="1:14" ht="18" customHeight="1" x14ac:dyDescent="0.2">
      <c r="A42" t="s">
        <v>327</v>
      </c>
      <c r="B42" s="6" t="s">
        <v>326</v>
      </c>
      <c r="C42" s="153" t="s">
        <v>338</v>
      </c>
      <c r="D42" s="153"/>
      <c r="E42" s="153"/>
      <c r="F42" s="42">
        <f>SUM('[1]MEM.CÁLC.FP.'!F6:F7)</f>
        <v>0</v>
      </c>
      <c r="G42" s="41"/>
      <c r="H42" s="27"/>
      <c r="I42" s="186"/>
      <c r="J42" s="142"/>
      <c r="K42" s="142"/>
    </row>
    <row r="43" spans="1:14" ht="18" customHeight="1" x14ac:dyDescent="0.2">
      <c r="A43" t="s">
        <v>329</v>
      </c>
      <c r="B43" s="6" t="s">
        <v>326</v>
      </c>
      <c r="C43" s="153" t="s">
        <v>337</v>
      </c>
      <c r="D43" s="153"/>
      <c r="E43" s="153"/>
      <c r="F43" s="188" t="str">
        <f>IF(G7="SIM","",SUM('[1]MEM.CÁLC.FP.'!G6:G7))</f>
        <v/>
      </c>
      <c r="G43" s="187"/>
      <c r="H43" s="27"/>
      <c r="I43" s="186"/>
      <c r="J43" s="142"/>
      <c r="K43" s="142"/>
    </row>
    <row r="44" spans="1:14" ht="18" customHeight="1" x14ac:dyDescent="0.2">
      <c r="C44" s="157" t="s">
        <v>336</v>
      </c>
      <c r="D44" s="157"/>
      <c r="E44" s="157"/>
      <c r="F44" s="190">
        <f>SUM(F45:G47)</f>
        <v>0</v>
      </c>
      <c r="G44" s="189"/>
      <c r="H44" s="27"/>
      <c r="I44" s="140"/>
      <c r="J44" s="142"/>
      <c r="K44" s="142"/>
    </row>
    <row r="45" spans="1:14" ht="18" customHeight="1" x14ac:dyDescent="0.2">
      <c r="C45" s="153" t="s">
        <v>335</v>
      </c>
      <c r="D45" s="153"/>
      <c r="E45" s="153"/>
      <c r="F45" s="188">
        <f>SUM('[1]MEM.CÁLC.FP.'!D9:D10)</f>
        <v>0</v>
      </c>
      <c r="G45" s="187"/>
      <c r="H45" s="27"/>
      <c r="I45" s="140"/>
      <c r="J45" s="142"/>
      <c r="K45" s="142"/>
    </row>
    <row r="46" spans="1:14" ht="18" customHeight="1" x14ac:dyDescent="0.2">
      <c r="A46" t="s">
        <v>327</v>
      </c>
      <c r="B46" s="6" t="s">
        <v>326</v>
      </c>
      <c r="C46" s="153" t="s">
        <v>334</v>
      </c>
      <c r="D46" s="153"/>
      <c r="E46" s="153"/>
      <c r="F46" s="188">
        <f>SUM('[1]MEM.CÁLC.FP.'!F9:F10)</f>
        <v>0</v>
      </c>
      <c r="G46" s="187"/>
      <c r="H46" s="27"/>
      <c r="I46" s="140"/>
      <c r="J46" s="142"/>
      <c r="K46" s="142"/>
    </row>
    <row r="47" spans="1:14" ht="18" customHeight="1" x14ac:dyDescent="0.2">
      <c r="A47" t="s">
        <v>329</v>
      </c>
      <c r="B47" s="6" t="s">
        <v>326</v>
      </c>
      <c r="C47" s="153" t="s">
        <v>333</v>
      </c>
      <c r="D47" s="153"/>
      <c r="E47" s="153"/>
      <c r="F47" s="188" t="str">
        <f>IF(G7="SIM","",SUM('[1]MEM.CÁLC.FP.'!G9:G10))</f>
        <v/>
      </c>
      <c r="G47" s="187"/>
      <c r="H47" s="27"/>
      <c r="I47" s="140"/>
      <c r="J47" s="142"/>
      <c r="K47" s="142"/>
    </row>
    <row r="48" spans="1:14" ht="18" customHeight="1" x14ac:dyDescent="0.2">
      <c r="C48" s="157" t="s">
        <v>332</v>
      </c>
      <c r="D48" s="157"/>
      <c r="E48" s="157"/>
      <c r="F48" s="190">
        <f>SUM(F49:G52)</f>
        <v>785.38919999999985</v>
      </c>
      <c r="G48" s="189"/>
      <c r="H48" s="27"/>
      <c r="I48" s="186"/>
      <c r="J48" s="142"/>
      <c r="K48" s="142"/>
    </row>
    <row r="49" spans="1:13" ht="18" customHeight="1" x14ac:dyDescent="0.2">
      <c r="C49" s="153" t="s">
        <v>331</v>
      </c>
      <c r="D49" s="153"/>
      <c r="E49" s="153"/>
      <c r="F49" s="188">
        <f>'[1]MEM.CÁLC.FP.'!D12+'[1]MEM.CÁLC.FP.'!D14-'[1]MEM.CÁLC.FP.'!D13-'[1]MEM.CÁLC.FP.'!D15</f>
        <v>705.48999999999978</v>
      </c>
      <c r="G49" s="187"/>
      <c r="H49" s="27"/>
      <c r="I49" s="186"/>
      <c r="J49" s="142"/>
      <c r="K49" s="142"/>
    </row>
    <row r="50" spans="1:13" ht="18" customHeight="1" x14ac:dyDescent="0.2">
      <c r="A50" t="s">
        <v>327</v>
      </c>
      <c r="B50" s="6" t="s">
        <v>326</v>
      </c>
      <c r="C50" s="153" t="s">
        <v>330</v>
      </c>
      <c r="D50" s="153"/>
      <c r="E50" s="153"/>
      <c r="F50" s="188">
        <f>SUM('[1]MEM.CÁLC.FP.'!F12:F15)</f>
        <v>79.899200000000008</v>
      </c>
      <c r="G50" s="187"/>
      <c r="H50" s="27"/>
      <c r="I50" s="186"/>
      <c r="J50" s="142"/>
      <c r="K50" s="142"/>
    </row>
    <row r="51" spans="1:13" ht="18" customHeight="1" x14ac:dyDescent="0.2">
      <c r="A51" t="s">
        <v>329</v>
      </c>
      <c r="B51" s="6" t="s">
        <v>326</v>
      </c>
      <c r="C51" s="153" t="s">
        <v>328</v>
      </c>
      <c r="D51" s="153"/>
      <c r="E51" s="153"/>
      <c r="F51" s="188" t="str">
        <f>IF(G7="SIM","",SUM('[1]MEM.CÁLC.FP.'!G12:G15))</f>
        <v/>
      </c>
      <c r="G51" s="187"/>
      <c r="H51" s="27"/>
      <c r="I51" s="143"/>
      <c r="J51" s="142"/>
      <c r="K51" s="142"/>
    </row>
    <row r="52" spans="1:13" ht="18" customHeight="1" x14ac:dyDescent="0.2">
      <c r="A52" t="s">
        <v>327</v>
      </c>
      <c r="B52" s="6" t="s">
        <v>326</v>
      </c>
      <c r="C52" s="153" t="s">
        <v>325</v>
      </c>
      <c r="D52" s="153"/>
      <c r="E52" s="153"/>
      <c r="F52" s="188">
        <f>SUM('[1]MEM.CÁLC.FP.'!H12:H15)</f>
        <v>0</v>
      </c>
      <c r="G52" s="187"/>
      <c r="H52" s="27"/>
      <c r="I52" s="186"/>
      <c r="J52" s="142"/>
      <c r="K52" s="142"/>
    </row>
    <row r="53" spans="1:13" ht="18" customHeight="1" x14ac:dyDescent="0.2">
      <c r="C53" s="158" t="s">
        <v>324</v>
      </c>
      <c r="D53" s="158"/>
      <c r="E53" s="158"/>
      <c r="F53" s="183">
        <f>SUM(F54:G61)</f>
        <v>0</v>
      </c>
      <c r="G53" s="182"/>
      <c r="H53" s="141"/>
      <c r="I53" s="140"/>
      <c r="J53" s="142"/>
      <c r="K53" s="142"/>
    </row>
    <row r="54" spans="1:13" ht="18" customHeight="1" x14ac:dyDescent="0.2">
      <c r="A54" t="s">
        <v>323</v>
      </c>
      <c r="B54" s="6" t="s">
        <v>322</v>
      </c>
      <c r="C54" s="159" t="s">
        <v>321</v>
      </c>
      <c r="D54" s="159"/>
      <c r="E54" s="159"/>
      <c r="F54" s="90">
        <v>0</v>
      </c>
      <c r="G54" s="89"/>
      <c r="H54" s="27"/>
      <c r="I54" s="140"/>
      <c r="J54" s="142"/>
      <c r="K54" s="142"/>
    </row>
    <row r="55" spans="1:13" ht="18" customHeight="1" x14ac:dyDescent="0.2">
      <c r="A55" t="s">
        <v>320</v>
      </c>
      <c r="B55" s="6" t="s">
        <v>319</v>
      </c>
      <c r="C55" s="159" t="s">
        <v>318</v>
      </c>
      <c r="D55" s="159"/>
      <c r="E55" s="159"/>
      <c r="F55" s="90">
        <v>0</v>
      </c>
      <c r="G55" s="89"/>
      <c r="H55" s="27"/>
      <c r="I55" s="140"/>
      <c r="J55" s="142"/>
      <c r="K55" s="142"/>
      <c r="L55" s="39"/>
    </row>
    <row r="56" spans="1:13" ht="18" customHeight="1" x14ac:dyDescent="0.2">
      <c r="A56" t="s">
        <v>317</v>
      </c>
      <c r="B56" s="6" t="s">
        <v>297</v>
      </c>
      <c r="C56" s="159" t="s">
        <v>316</v>
      </c>
      <c r="D56" s="159"/>
      <c r="E56" s="159"/>
      <c r="F56" s="90">
        <v>0</v>
      </c>
      <c r="G56" s="89"/>
      <c r="H56" s="27"/>
      <c r="I56" s="140"/>
      <c r="J56" s="142"/>
      <c r="K56" s="142"/>
      <c r="L56" s="39"/>
    </row>
    <row r="57" spans="1:13" ht="18" customHeight="1" x14ac:dyDescent="0.2">
      <c r="A57" t="s">
        <v>315</v>
      </c>
      <c r="B57" s="6" t="s">
        <v>289</v>
      </c>
      <c r="C57" s="159" t="s">
        <v>314</v>
      </c>
      <c r="D57" s="159"/>
      <c r="E57" s="159"/>
      <c r="F57" s="90">
        <v>0</v>
      </c>
      <c r="G57" s="89"/>
      <c r="H57" s="27"/>
      <c r="I57" s="140"/>
      <c r="J57" s="142"/>
      <c r="K57" s="142"/>
      <c r="L57" s="7"/>
    </row>
    <row r="58" spans="1:13" ht="18" customHeight="1" x14ac:dyDescent="0.2">
      <c r="A58" t="s">
        <v>313</v>
      </c>
      <c r="B58" s="6" t="s">
        <v>312</v>
      </c>
      <c r="C58" s="159" t="s">
        <v>311</v>
      </c>
      <c r="D58" s="159"/>
      <c r="E58" s="159"/>
      <c r="F58" s="90">
        <v>0</v>
      </c>
      <c r="G58" s="89"/>
      <c r="H58" s="27"/>
      <c r="I58" s="140"/>
      <c r="J58" s="142"/>
      <c r="K58" s="142"/>
      <c r="L58" s="7"/>
      <c r="M58" s="7"/>
    </row>
    <row r="59" spans="1:13" ht="18" customHeight="1" x14ac:dyDescent="0.2">
      <c r="A59" t="s">
        <v>310</v>
      </c>
      <c r="B59" s="6" t="s">
        <v>309</v>
      </c>
      <c r="C59" s="159" t="s">
        <v>308</v>
      </c>
      <c r="D59" s="159"/>
      <c r="E59" s="159"/>
      <c r="F59" s="90">
        <v>0</v>
      </c>
      <c r="G59" s="89"/>
      <c r="H59" s="27"/>
      <c r="I59" s="140"/>
      <c r="J59" s="142"/>
      <c r="K59" s="142"/>
      <c r="L59" s="7"/>
      <c r="M59" s="7"/>
    </row>
    <row r="60" spans="1:13" ht="18" customHeight="1" x14ac:dyDescent="0.2">
      <c r="A60" t="s">
        <v>307</v>
      </c>
      <c r="B60" s="6" t="s">
        <v>306</v>
      </c>
      <c r="C60" s="153" t="s">
        <v>305</v>
      </c>
      <c r="D60" s="153"/>
      <c r="E60" s="153"/>
      <c r="F60" s="90">
        <v>0</v>
      </c>
      <c r="G60" s="89"/>
      <c r="H60" s="27"/>
      <c r="I60" s="140"/>
      <c r="J60" s="142"/>
      <c r="K60" s="142"/>
      <c r="L60" s="7"/>
      <c r="M60" s="7"/>
    </row>
    <row r="61" spans="1:13" ht="18" customHeight="1" x14ac:dyDescent="0.2">
      <c r="A61" t="s">
        <v>304</v>
      </c>
      <c r="B61" s="6" t="s">
        <v>265</v>
      </c>
      <c r="C61" s="159" t="s">
        <v>303</v>
      </c>
      <c r="D61" s="159"/>
      <c r="E61" s="159"/>
      <c r="F61" s="90">
        <v>0</v>
      </c>
      <c r="G61" s="89"/>
      <c r="H61" s="27"/>
      <c r="I61" s="140"/>
      <c r="J61" s="142"/>
      <c r="K61" s="142"/>
    </row>
    <row r="62" spans="1:13" ht="18" customHeight="1" x14ac:dyDescent="0.2">
      <c r="C62" s="158" t="s">
        <v>302</v>
      </c>
      <c r="D62" s="158"/>
      <c r="E62" s="158"/>
      <c r="F62" s="183">
        <f>SUM(F63:G67)+F68+F77+F78</f>
        <v>0</v>
      </c>
      <c r="G62" s="182"/>
      <c r="H62" s="141"/>
      <c r="I62" s="140"/>
      <c r="J62" s="142"/>
      <c r="K62" s="142"/>
    </row>
    <row r="63" spans="1:13" ht="18" customHeight="1" x14ac:dyDescent="0.2">
      <c r="A63" t="s">
        <v>301</v>
      </c>
      <c r="B63" s="6" t="s">
        <v>300</v>
      </c>
      <c r="C63" s="159" t="s">
        <v>299</v>
      </c>
      <c r="D63" s="159"/>
      <c r="E63" s="159"/>
      <c r="F63" s="90">
        <v>0</v>
      </c>
      <c r="G63" s="89"/>
      <c r="H63" s="27"/>
      <c r="I63" s="140"/>
      <c r="J63" s="142"/>
      <c r="K63" s="142"/>
    </row>
    <row r="64" spans="1:13" ht="18" customHeight="1" x14ac:dyDescent="0.2">
      <c r="A64" t="s">
        <v>298</v>
      </c>
      <c r="B64" s="6" t="s">
        <v>297</v>
      </c>
      <c r="C64" s="159" t="s">
        <v>296</v>
      </c>
      <c r="D64" s="159"/>
      <c r="E64" s="159"/>
      <c r="F64" s="90">
        <v>0</v>
      </c>
      <c r="G64" s="89"/>
      <c r="H64" s="27"/>
      <c r="I64" s="140"/>
      <c r="J64" s="142"/>
      <c r="K64" s="142"/>
    </row>
    <row r="65" spans="1:11" ht="18" customHeight="1" x14ac:dyDescent="0.2">
      <c r="A65" t="s">
        <v>295</v>
      </c>
      <c r="B65" s="6" t="s">
        <v>294</v>
      </c>
      <c r="C65" s="159" t="s">
        <v>293</v>
      </c>
      <c r="D65" s="159"/>
      <c r="E65" s="159"/>
      <c r="F65" s="90">
        <v>0</v>
      </c>
      <c r="G65" s="89"/>
      <c r="H65" s="27"/>
      <c r="I65" s="140"/>
      <c r="J65" s="142"/>
      <c r="K65" s="142"/>
    </row>
    <row r="66" spans="1:11" ht="18" customHeight="1" x14ac:dyDescent="0.2">
      <c r="A66" t="s">
        <v>292</v>
      </c>
      <c r="B66" s="6" t="s">
        <v>278</v>
      </c>
      <c r="C66" s="159" t="s">
        <v>291</v>
      </c>
      <c r="D66" s="159"/>
      <c r="E66" s="159"/>
      <c r="F66" s="90">
        <v>0</v>
      </c>
      <c r="G66" s="89"/>
      <c r="H66" s="27"/>
      <c r="I66" s="143"/>
      <c r="J66" s="142"/>
      <c r="K66" s="142"/>
    </row>
    <row r="67" spans="1:11" ht="18" customHeight="1" x14ac:dyDescent="0.2">
      <c r="A67" t="s">
        <v>290</v>
      </c>
      <c r="B67" s="6" t="s">
        <v>289</v>
      </c>
      <c r="C67" s="159" t="s">
        <v>288</v>
      </c>
      <c r="D67" s="159"/>
      <c r="E67" s="159"/>
      <c r="F67" s="90">
        <v>0</v>
      </c>
      <c r="G67" s="89"/>
      <c r="H67" s="27"/>
      <c r="I67" s="140"/>
      <c r="J67" s="142"/>
      <c r="K67" s="142"/>
    </row>
    <row r="68" spans="1:11" ht="18" customHeight="1" x14ac:dyDescent="0.2">
      <c r="C68" s="157" t="s">
        <v>287</v>
      </c>
      <c r="D68" s="157"/>
      <c r="E68" s="157"/>
      <c r="F68" s="181">
        <f>F69+F70</f>
        <v>0</v>
      </c>
      <c r="G68" s="180"/>
      <c r="H68" s="141"/>
      <c r="I68" s="140"/>
      <c r="J68" s="142"/>
      <c r="K68" s="142"/>
    </row>
    <row r="69" spans="1:11" ht="18" customHeight="1" x14ac:dyDescent="0.2">
      <c r="A69" t="s">
        <v>286</v>
      </c>
      <c r="B69" s="6" t="s">
        <v>285</v>
      </c>
      <c r="C69" s="153" t="s">
        <v>284</v>
      </c>
      <c r="D69" s="153"/>
      <c r="E69" s="153"/>
      <c r="F69" s="90">
        <v>0</v>
      </c>
      <c r="G69" s="89"/>
      <c r="H69" s="27"/>
      <c r="I69" s="140"/>
      <c r="J69" s="142"/>
      <c r="K69" s="142"/>
    </row>
    <row r="70" spans="1:11" ht="18" customHeight="1" x14ac:dyDescent="0.2">
      <c r="C70" s="157" t="s">
        <v>283</v>
      </c>
      <c r="D70" s="157"/>
      <c r="E70" s="157"/>
      <c r="F70" s="181">
        <f>F71+F72+F75+F76</f>
        <v>0</v>
      </c>
      <c r="G70" s="180"/>
      <c r="H70" s="141"/>
      <c r="I70" s="140"/>
      <c r="J70" s="142"/>
      <c r="K70" s="142"/>
    </row>
    <row r="71" spans="1:11" ht="18" customHeight="1" x14ac:dyDescent="0.2">
      <c r="A71" t="s">
        <v>282</v>
      </c>
      <c r="B71" s="6" t="s">
        <v>273</v>
      </c>
      <c r="C71" s="153" t="s">
        <v>281</v>
      </c>
      <c r="D71" s="153"/>
      <c r="E71" s="153"/>
      <c r="F71" s="90">
        <v>0</v>
      </c>
      <c r="G71" s="89"/>
      <c r="H71" s="27"/>
      <c r="I71" s="140"/>
      <c r="J71" s="142"/>
      <c r="K71" s="142"/>
    </row>
    <row r="72" spans="1:11" ht="18" customHeight="1" x14ac:dyDescent="0.2">
      <c r="C72" s="157" t="s">
        <v>280</v>
      </c>
      <c r="D72" s="157"/>
      <c r="E72" s="157"/>
      <c r="F72" s="181">
        <f>SUM(F73:G74)</f>
        <v>0</v>
      </c>
      <c r="G72" s="180"/>
      <c r="H72" s="141"/>
      <c r="I72" s="140"/>
      <c r="J72" s="142"/>
      <c r="K72" s="142"/>
    </row>
    <row r="73" spans="1:11" ht="18" customHeight="1" x14ac:dyDescent="0.2">
      <c r="A73" t="s">
        <v>279</v>
      </c>
      <c r="B73" s="6" t="s">
        <v>278</v>
      </c>
      <c r="C73" s="153" t="s">
        <v>277</v>
      </c>
      <c r="D73" s="153"/>
      <c r="E73" s="153"/>
      <c r="F73" s="90">
        <v>0</v>
      </c>
      <c r="G73" s="89"/>
      <c r="H73" s="27"/>
      <c r="I73" s="140"/>
      <c r="J73" s="142"/>
      <c r="K73" s="142"/>
    </row>
    <row r="74" spans="1:11" ht="18" customHeight="1" x14ac:dyDescent="0.2">
      <c r="A74" t="s">
        <v>276</v>
      </c>
      <c r="B74" s="6" t="s">
        <v>273</v>
      </c>
      <c r="C74" s="153" t="s">
        <v>275</v>
      </c>
      <c r="D74" s="153"/>
      <c r="E74" s="153"/>
      <c r="F74" s="90">
        <v>0</v>
      </c>
      <c r="G74" s="89"/>
      <c r="H74" s="27"/>
      <c r="I74" s="140"/>
      <c r="J74" s="142"/>
      <c r="K74" s="142"/>
    </row>
    <row r="75" spans="1:11" ht="18" customHeight="1" x14ac:dyDescent="0.2">
      <c r="A75" t="s">
        <v>274</v>
      </c>
      <c r="B75" s="6" t="s">
        <v>273</v>
      </c>
      <c r="C75" s="153" t="s">
        <v>272</v>
      </c>
      <c r="D75" s="153"/>
      <c r="E75" s="153"/>
      <c r="F75" s="90">
        <v>0</v>
      </c>
      <c r="G75" s="89"/>
      <c r="H75" s="27"/>
      <c r="I75" s="140"/>
      <c r="J75" s="142"/>
      <c r="K75" s="142"/>
    </row>
    <row r="76" spans="1:11" ht="18" customHeight="1" x14ac:dyDescent="0.2">
      <c r="A76" t="s">
        <v>271</v>
      </c>
      <c r="B76" s="6" t="s">
        <v>265</v>
      </c>
      <c r="C76" s="153" t="s">
        <v>270</v>
      </c>
      <c r="D76" s="153"/>
      <c r="E76" s="153"/>
      <c r="F76" s="90">
        <v>0</v>
      </c>
      <c r="G76" s="89"/>
      <c r="H76" s="27"/>
      <c r="I76" s="140"/>
      <c r="J76" s="142"/>
      <c r="K76" s="142"/>
    </row>
    <row r="77" spans="1:11" ht="18" customHeight="1" x14ac:dyDescent="0.2">
      <c r="A77" t="s">
        <v>269</v>
      </c>
      <c r="B77" s="6" t="s">
        <v>268</v>
      </c>
      <c r="C77" s="164" t="s">
        <v>267</v>
      </c>
      <c r="D77" s="164"/>
      <c r="E77" s="164"/>
      <c r="F77" s="90">
        <v>0</v>
      </c>
      <c r="G77" s="89"/>
      <c r="H77" s="27"/>
      <c r="I77" s="185"/>
      <c r="J77" s="184"/>
      <c r="K77" s="184"/>
    </row>
    <row r="78" spans="1:11" ht="18" customHeight="1" x14ac:dyDescent="0.2">
      <c r="A78" t="s">
        <v>266</v>
      </c>
      <c r="B78" s="6" t="s">
        <v>265</v>
      </c>
      <c r="C78" s="159" t="s">
        <v>264</v>
      </c>
      <c r="D78" s="159"/>
      <c r="E78" s="159"/>
      <c r="F78" s="90">
        <v>0</v>
      </c>
      <c r="G78" s="89"/>
      <c r="H78" s="27"/>
      <c r="I78" s="140"/>
      <c r="J78" s="142"/>
      <c r="K78" s="142"/>
    </row>
    <row r="79" spans="1:11" ht="18" customHeight="1" x14ac:dyDescent="0.2">
      <c r="C79" s="158" t="s">
        <v>263</v>
      </c>
      <c r="D79" s="158"/>
      <c r="E79" s="158"/>
      <c r="F79" s="183">
        <f>F80+F81+F84</f>
        <v>224</v>
      </c>
      <c r="G79" s="182"/>
      <c r="H79" s="151"/>
      <c r="I79" s="140"/>
      <c r="J79" s="142"/>
      <c r="K79" s="142"/>
    </row>
    <row r="80" spans="1:11" ht="18" customHeight="1" x14ac:dyDescent="0.25">
      <c r="A80" s="154" t="s">
        <v>262</v>
      </c>
      <c r="B80" s="6" t="s">
        <v>261</v>
      </c>
      <c r="C80" s="159" t="s">
        <v>260</v>
      </c>
      <c r="D80" s="159"/>
      <c r="E80" s="159"/>
      <c r="F80" s="42">
        <f>SUMIF('[1]TCE - ANEXO IV - Preencher'!$D$1:$D$65536,'CONTÁBIL- FINANCEIRA '!A80,'[1]TCE - ANEXO IV - Preencher'!$N$1:$N$65536)</f>
        <v>0</v>
      </c>
      <c r="G80" s="41"/>
      <c r="H80" s="27"/>
      <c r="I80" s="140"/>
      <c r="J80" s="142"/>
      <c r="K80" s="142"/>
    </row>
    <row r="81" spans="1:11" ht="18" customHeight="1" x14ac:dyDescent="0.2">
      <c r="C81" s="157" t="s">
        <v>259</v>
      </c>
      <c r="D81" s="157"/>
      <c r="E81" s="157"/>
      <c r="F81" s="181">
        <f>F82+F83</f>
        <v>0</v>
      </c>
      <c r="G81" s="180"/>
      <c r="H81" s="141"/>
      <c r="I81" s="140"/>
      <c r="J81" s="142"/>
      <c r="K81" s="142"/>
    </row>
    <row r="82" spans="1:11" ht="18.75" x14ac:dyDescent="0.25">
      <c r="A82" s="154" t="s">
        <v>258</v>
      </c>
      <c r="B82" s="6" t="s">
        <v>142</v>
      </c>
      <c r="C82" s="159" t="s">
        <v>257</v>
      </c>
      <c r="D82" s="159"/>
      <c r="E82" s="159"/>
      <c r="F82" s="42">
        <f>SUMIF('[1]TCE - ANEXO IV - Preencher'!$D$1:$D$65536,'CONTÁBIL- FINANCEIRA '!A82,'[1]TCE - ANEXO IV - Preencher'!$N$1:$N$65536)</f>
        <v>0</v>
      </c>
      <c r="G82" s="41"/>
      <c r="H82" s="27"/>
      <c r="I82" s="140"/>
      <c r="J82" s="142"/>
      <c r="K82" s="142"/>
    </row>
    <row r="83" spans="1:11" ht="18.75" x14ac:dyDescent="0.25">
      <c r="A83" s="154" t="s">
        <v>256</v>
      </c>
      <c r="B83" s="6" t="s">
        <v>142</v>
      </c>
      <c r="C83" s="159" t="s">
        <v>255</v>
      </c>
      <c r="D83" s="159"/>
      <c r="E83" s="159"/>
      <c r="F83" s="42">
        <f>SUMIF('[1]TCE - ANEXO IV - Preencher'!$D$1:$D$65536,'CONTÁBIL- FINANCEIRA '!A83,'[1]TCE - ANEXO IV - Preencher'!$N$1:$N$65536)</f>
        <v>0</v>
      </c>
      <c r="G83" s="41"/>
      <c r="H83" s="27"/>
      <c r="I83" s="140"/>
      <c r="J83" s="142"/>
      <c r="K83" s="142"/>
    </row>
    <row r="84" spans="1:11" ht="18" customHeight="1" x14ac:dyDescent="0.2">
      <c r="C84" s="157" t="s">
        <v>254</v>
      </c>
      <c r="D84" s="157"/>
      <c r="E84" s="157"/>
      <c r="F84" s="181">
        <f>F85+F86</f>
        <v>224</v>
      </c>
      <c r="G84" s="180"/>
      <c r="H84" s="141"/>
      <c r="I84" s="140"/>
      <c r="J84" s="142"/>
      <c r="K84" s="142"/>
    </row>
    <row r="85" spans="1:11" ht="18.75" x14ac:dyDescent="0.25">
      <c r="A85" s="154" t="s">
        <v>253</v>
      </c>
      <c r="B85" s="6" t="s">
        <v>250</v>
      </c>
      <c r="C85" s="159" t="s">
        <v>252</v>
      </c>
      <c r="D85" s="159"/>
      <c r="E85" s="159"/>
      <c r="F85" s="42">
        <f>SUMIF('[1]TCE - ANEXO IV - Preencher'!$D$1:$D$65536,'CONTÁBIL- FINANCEIRA '!A85,'[1]TCE - ANEXO IV - Preencher'!$N$1:$N$65536)</f>
        <v>112</v>
      </c>
      <c r="G85" s="41"/>
      <c r="H85" s="27"/>
      <c r="I85" s="140"/>
      <c r="J85" s="142"/>
      <c r="K85" s="142"/>
    </row>
    <row r="86" spans="1:11" ht="18.75" x14ac:dyDescent="0.25">
      <c r="A86" s="154" t="s">
        <v>251</v>
      </c>
      <c r="B86" s="6" t="s">
        <v>250</v>
      </c>
      <c r="C86" s="179" t="s">
        <v>249</v>
      </c>
      <c r="D86" s="179"/>
      <c r="E86" s="179"/>
      <c r="F86" s="42">
        <f>SUMIF('[1]TCE - ANEXO IV - Preencher'!$D$1:$D$65536,'CONTÁBIL- FINANCEIRA '!A86,'[1]TCE - ANEXO IV - Preencher'!$N$1:$N$65536)</f>
        <v>112</v>
      </c>
      <c r="G86" s="41"/>
      <c r="H86" s="27"/>
      <c r="I86" s="140"/>
      <c r="J86" s="142"/>
      <c r="K86" s="142"/>
    </row>
    <row r="87" spans="1:11" ht="15.75" customHeight="1" x14ac:dyDescent="0.2">
      <c r="C87" s="178"/>
      <c r="D87" s="177"/>
      <c r="E87" s="176"/>
      <c r="F87" s="175"/>
      <c r="G87" s="175"/>
      <c r="H87" s="144"/>
      <c r="I87" s="140"/>
      <c r="J87" s="142"/>
      <c r="K87" s="142"/>
    </row>
    <row r="88" spans="1:11" ht="15.75" customHeight="1" x14ac:dyDescent="0.2">
      <c r="D88" s="4" t="s">
        <v>73</v>
      </c>
      <c r="E88" s="14" t="s">
        <v>4</v>
      </c>
      <c r="F88" s="13" t="s">
        <v>72</v>
      </c>
      <c r="G88" s="13"/>
      <c r="H88" s="174"/>
      <c r="I88" s="140"/>
      <c r="J88" s="142"/>
      <c r="K88" s="142"/>
    </row>
    <row r="89" spans="1:11" ht="15.75" customHeight="1" x14ac:dyDescent="0.2">
      <c r="C89" s="173"/>
      <c r="D89" s="130" t="s">
        <v>71</v>
      </c>
      <c r="E89" s="10" t="s">
        <v>1</v>
      </c>
      <c r="F89" s="129" t="s">
        <v>0</v>
      </c>
      <c r="G89" s="128"/>
      <c r="H89" s="141"/>
      <c r="I89" s="140"/>
      <c r="J89" s="142"/>
      <c r="K89" s="142"/>
    </row>
    <row r="90" spans="1:11" ht="15.75" x14ac:dyDescent="0.2">
      <c r="C90" s="116"/>
      <c r="D90" s="127" t="s">
        <v>70</v>
      </c>
      <c r="E90" s="126"/>
      <c r="F90" s="125" t="str">
        <f>F1</f>
        <v>Janeiro/2020 - Versão 4.0</v>
      </c>
      <c r="G90" s="124"/>
      <c r="H90" s="141"/>
      <c r="I90" s="140"/>
      <c r="J90" s="142"/>
      <c r="K90" s="142"/>
    </row>
    <row r="91" spans="1:11" ht="15.75" customHeight="1" x14ac:dyDescent="0.2">
      <c r="C91" s="116"/>
      <c r="D91" s="122" t="s">
        <v>69</v>
      </c>
      <c r="E91" s="121"/>
      <c r="F91" s="118" t="str">
        <f>F2</f>
        <v>MÊS/ANO COMPETÊNCIA</v>
      </c>
      <c r="G91" s="123" t="str">
        <f>G2</f>
        <v>ANO CONTRATO</v>
      </c>
      <c r="H91" s="141"/>
      <c r="I91" s="140"/>
      <c r="J91" s="142"/>
      <c r="K91" s="142"/>
    </row>
    <row r="92" spans="1:11" ht="15.75" x14ac:dyDescent="0.2">
      <c r="C92" s="116"/>
      <c r="D92" s="122" t="s">
        <v>68</v>
      </c>
      <c r="E92" s="121"/>
      <c r="F92" s="118"/>
      <c r="G92" s="120"/>
      <c r="H92" s="141"/>
      <c r="I92" s="140"/>
      <c r="J92" s="142"/>
      <c r="K92" s="142"/>
    </row>
    <row r="93" spans="1:11" ht="15.75" x14ac:dyDescent="0.2">
      <c r="C93" s="116"/>
      <c r="D93" s="115" t="s">
        <v>67</v>
      </c>
      <c r="E93" s="119"/>
      <c r="F93" s="118"/>
      <c r="G93" s="117"/>
      <c r="H93" s="141"/>
      <c r="I93" s="140"/>
      <c r="J93" s="142"/>
      <c r="K93" s="142"/>
    </row>
    <row r="94" spans="1:11" ht="15.75" x14ac:dyDescent="0.2">
      <c r="C94" s="116"/>
      <c r="D94" s="115" t="s">
        <v>66</v>
      </c>
      <c r="E94" s="172"/>
      <c r="F94" s="171" t="str">
        <f>$F$5</f>
        <v>11 .2020</v>
      </c>
      <c r="G94" s="167">
        <f>IF(G5=0,"",G5)</f>
        <v>1</v>
      </c>
      <c r="H94" s="141"/>
      <c r="I94" s="140"/>
      <c r="J94" s="142"/>
      <c r="K94" s="142"/>
    </row>
    <row r="95" spans="1:11" ht="15.75" x14ac:dyDescent="0.2">
      <c r="C95" s="112"/>
      <c r="D95" s="170" t="str">
        <f>D6</f>
        <v>DEMONSTRATIVO DE RESULTADO CONTÁBIL - FINANCEIRO MENSAL</v>
      </c>
      <c r="E95" s="169"/>
      <c r="F95" s="168"/>
      <c r="G95" s="167"/>
      <c r="H95" s="141"/>
      <c r="I95" s="140"/>
      <c r="J95" s="142"/>
      <c r="K95" s="142"/>
    </row>
    <row r="96" spans="1:11" ht="18" customHeight="1" x14ac:dyDescent="0.2">
      <c r="C96" s="108" t="s">
        <v>64</v>
      </c>
      <c r="D96" s="107"/>
      <c r="E96" s="106" t="s">
        <v>63</v>
      </c>
      <c r="F96" s="105"/>
      <c r="G96" s="105"/>
      <c r="H96" s="141"/>
      <c r="I96" s="140"/>
      <c r="J96" s="142"/>
      <c r="K96" s="142"/>
    </row>
    <row r="97" spans="1:11" ht="18" customHeight="1" x14ac:dyDescent="0.2">
      <c r="C97" s="104" t="str">
        <f>IF(C8=0,"",C8)</f>
        <v>HOSPITAL PROV. DO RECIFE 3 - UNID. IMBIRIBEIRA</v>
      </c>
      <c r="D97" s="104"/>
      <c r="E97" s="166" t="str">
        <f>IF(E8=0,"",E8)</f>
        <v>ANA CAROLINA SPINELLI</v>
      </c>
      <c r="F97" s="166"/>
      <c r="G97" s="166"/>
      <c r="H97" s="141"/>
      <c r="I97" s="140"/>
      <c r="J97" s="142"/>
      <c r="K97" s="142"/>
    </row>
    <row r="98" spans="1:11" ht="18" customHeight="1" x14ac:dyDescent="0.2">
      <c r="C98" s="158" t="s">
        <v>248</v>
      </c>
      <c r="D98" s="158"/>
      <c r="E98" s="158"/>
      <c r="F98" s="61" t="s">
        <v>8</v>
      </c>
      <c r="G98" s="61"/>
      <c r="H98" s="141"/>
      <c r="I98" s="140"/>
      <c r="J98" s="142"/>
      <c r="K98" s="142"/>
    </row>
    <row r="99" spans="1:11" ht="18" customHeight="1" x14ac:dyDescent="0.2">
      <c r="C99" s="158" t="s">
        <v>247</v>
      </c>
      <c r="D99" s="158"/>
      <c r="E99" s="158"/>
      <c r="F99" s="25">
        <f>F100+F103+F104+F105+F112+F110+F111</f>
        <v>220</v>
      </c>
      <c r="G99" s="25"/>
      <c r="H99" s="141"/>
      <c r="I99" s="140"/>
      <c r="J99" s="142"/>
      <c r="K99" s="142"/>
    </row>
    <row r="100" spans="1:11" ht="18" customHeight="1" x14ac:dyDescent="0.2">
      <c r="C100" s="157" t="s">
        <v>246</v>
      </c>
      <c r="D100" s="157"/>
      <c r="E100" s="157"/>
      <c r="F100" s="162">
        <f>SUM(F101:G102)</f>
        <v>0</v>
      </c>
      <c r="G100" s="162"/>
      <c r="H100" s="141"/>
      <c r="I100" s="140"/>
      <c r="J100" s="142"/>
      <c r="K100" s="142"/>
    </row>
    <row r="101" spans="1:11" ht="18" customHeight="1" x14ac:dyDescent="0.25">
      <c r="A101" s="154" t="s">
        <v>245</v>
      </c>
      <c r="B101" s="6" t="s">
        <v>244</v>
      </c>
      <c r="C101" s="153" t="s">
        <v>243</v>
      </c>
      <c r="D101" s="153"/>
      <c r="E101" s="153"/>
      <c r="F101" s="152">
        <f>SUMIF('[1]TCE - ANEXO IV - Preencher'!$D$1:$D$65536,'CONTÁBIL- FINANCEIRA '!A101,'[1]TCE - ANEXO IV - Preencher'!$N$1:$N$65536)</f>
        <v>0</v>
      </c>
      <c r="G101" s="152"/>
      <c r="H101" s="27"/>
      <c r="I101" s="140"/>
      <c r="J101" s="142"/>
      <c r="K101" s="142"/>
    </row>
    <row r="102" spans="1:11" ht="18" customHeight="1" x14ac:dyDescent="0.25">
      <c r="A102" s="154" t="s">
        <v>242</v>
      </c>
      <c r="B102" s="6" t="s">
        <v>241</v>
      </c>
      <c r="C102" s="153" t="s">
        <v>240</v>
      </c>
      <c r="D102" s="153"/>
      <c r="E102" s="153"/>
      <c r="F102" s="152">
        <f>SUMIF('[1]TCE - ANEXO IV - Preencher'!$D$1:$D$65536,'CONTÁBIL- FINANCEIRA '!A102,'[1]TCE - ANEXO IV - Preencher'!$N$1:$N$65536)</f>
        <v>0</v>
      </c>
      <c r="G102" s="152"/>
      <c r="H102" s="27"/>
      <c r="I102" s="140"/>
      <c r="J102" s="142"/>
      <c r="K102" s="142"/>
    </row>
    <row r="103" spans="1:11" ht="18" customHeight="1" x14ac:dyDescent="0.25">
      <c r="A103" s="154" t="s">
        <v>239</v>
      </c>
      <c r="B103" s="6" t="s">
        <v>238</v>
      </c>
      <c r="C103" s="159" t="s">
        <v>237</v>
      </c>
      <c r="D103" s="159"/>
      <c r="E103" s="159"/>
      <c r="F103" s="40">
        <f>SUMIF('[1]TCE - ANEXO IV - Preencher'!$D$1:$D$65536,'CONTÁBIL- FINANCEIRA '!A103,'[1]TCE - ANEXO IV - Preencher'!$N$1:$N$65536)</f>
        <v>0</v>
      </c>
      <c r="G103" s="40"/>
      <c r="H103" s="27"/>
      <c r="I103" s="140"/>
      <c r="J103" s="142"/>
      <c r="K103" s="142"/>
    </row>
    <row r="104" spans="1:11" ht="18" customHeight="1" x14ac:dyDescent="0.25">
      <c r="A104" s="154" t="s">
        <v>236</v>
      </c>
      <c r="B104" s="6" t="s">
        <v>235</v>
      </c>
      <c r="C104" s="159" t="s">
        <v>234</v>
      </c>
      <c r="D104" s="159"/>
      <c r="E104" s="159"/>
      <c r="F104" s="40">
        <f>SUMIF('[1]TCE - ANEXO IV - Preencher'!$D$1:$D$65536,'CONTÁBIL- FINANCEIRA '!A104,'[1]TCE - ANEXO IV - Preencher'!$N$1:$N$65536)</f>
        <v>0</v>
      </c>
      <c r="G104" s="40"/>
      <c r="H104" s="27"/>
      <c r="I104" s="140"/>
      <c r="J104" s="142"/>
      <c r="K104" s="142"/>
    </row>
    <row r="105" spans="1:11" ht="18" customHeight="1" x14ac:dyDescent="0.2">
      <c r="C105" s="158" t="s">
        <v>233</v>
      </c>
      <c r="D105" s="158"/>
      <c r="E105" s="158"/>
      <c r="F105" s="25">
        <f>F106+F107+F108+F109</f>
        <v>220</v>
      </c>
      <c r="G105" s="25"/>
      <c r="H105" s="141"/>
      <c r="I105" s="140"/>
      <c r="J105" s="142"/>
      <c r="K105" s="142"/>
    </row>
    <row r="106" spans="1:11" ht="18" customHeight="1" x14ac:dyDescent="0.25">
      <c r="A106" s="154" t="s">
        <v>232</v>
      </c>
      <c r="B106" s="6" t="s">
        <v>231</v>
      </c>
      <c r="C106" s="153" t="s">
        <v>230</v>
      </c>
      <c r="D106" s="153"/>
      <c r="E106" s="153"/>
      <c r="F106" s="152">
        <f>SUMIF('[1]TCE - ANEXO IV - Preencher'!$D$1:$D$65536,'CONTÁBIL- FINANCEIRA '!A106,'[1]TCE - ANEXO IV - Preencher'!$N$1:$N$65536)</f>
        <v>0</v>
      </c>
      <c r="G106" s="152"/>
      <c r="H106" s="27"/>
      <c r="I106" s="140"/>
      <c r="J106" s="142"/>
      <c r="K106" s="142"/>
    </row>
    <row r="107" spans="1:11" ht="18" customHeight="1" x14ac:dyDescent="0.25">
      <c r="A107" s="154" t="s">
        <v>229</v>
      </c>
      <c r="B107" s="6" t="s">
        <v>228</v>
      </c>
      <c r="C107" s="153" t="s">
        <v>227</v>
      </c>
      <c r="D107" s="153"/>
      <c r="E107" s="153"/>
      <c r="F107" s="152">
        <f>SUMIF('[1]TCE - ANEXO IV - Preencher'!$D$1:$D$65536,'CONTÁBIL- FINANCEIRA '!A107,'[1]TCE - ANEXO IV - Preencher'!$N$1:$N$65536)</f>
        <v>220</v>
      </c>
      <c r="G107" s="152"/>
      <c r="H107" s="27"/>
      <c r="I107" s="140"/>
      <c r="J107" s="142"/>
      <c r="K107" s="142"/>
    </row>
    <row r="108" spans="1:11" ht="18" customHeight="1" x14ac:dyDescent="0.25">
      <c r="A108" s="154" t="s">
        <v>226</v>
      </c>
      <c r="B108" s="6" t="s">
        <v>225</v>
      </c>
      <c r="C108" s="153" t="s">
        <v>224</v>
      </c>
      <c r="D108" s="153"/>
      <c r="E108" s="153"/>
      <c r="F108" s="152">
        <f>SUMIF('[1]TCE - ANEXO IV - Preencher'!$D$1:$D$65536,'CONTÁBIL- FINANCEIRA '!A108,'[1]TCE - ANEXO IV - Preencher'!$N$1:$N$65536)</f>
        <v>0</v>
      </c>
      <c r="G108" s="152"/>
      <c r="H108" s="27"/>
      <c r="I108" s="140"/>
      <c r="J108" s="142"/>
      <c r="K108" s="142"/>
    </row>
    <row r="109" spans="1:11" ht="18" customHeight="1" x14ac:dyDescent="0.25">
      <c r="A109" s="154" t="s">
        <v>223</v>
      </c>
      <c r="B109" s="6" t="s">
        <v>197</v>
      </c>
      <c r="C109" s="153" t="s">
        <v>222</v>
      </c>
      <c r="D109" s="153"/>
      <c r="E109" s="153"/>
      <c r="F109" s="152">
        <f>SUMIF('[1]TCE - ANEXO IV - Preencher'!$D$1:$D$65536,'CONTÁBIL- FINANCEIRA '!A109,'[1]TCE - ANEXO IV - Preencher'!$N$1:$N$65536)</f>
        <v>0</v>
      </c>
      <c r="G109" s="152"/>
      <c r="H109" s="27"/>
      <c r="I109" s="140"/>
      <c r="J109" s="142"/>
      <c r="K109" s="142"/>
    </row>
    <row r="110" spans="1:11" ht="18" customHeight="1" x14ac:dyDescent="0.25">
      <c r="A110" s="154" t="s">
        <v>221</v>
      </c>
      <c r="B110" s="6" t="s">
        <v>220</v>
      </c>
      <c r="C110" s="153" t="s">
        <v>219</v>
      </c>
      <c r="D110" s="153"/>
      <c r="E110" s="153"/>
      <c r="F110" s="152">
        <f>SUMIF('[1]TCE - ANEXO IV - Preencher'!$D$1:$D$65536,'CONTÁBIL- FINANCEIRA '!A110,'[1]TCE - ANEXO IV - Preencher'!$N$1:$N$65536)</f>
        <v>0</v>
      </c>
      <c r="G110" s="152"/>
      <c r="H110" s="27"/>
      <c r="I110" s="140"/>
      <c r="J110" s="142"/>
      <c r="K110" s="142"/>
    </row>
    <row r="111" spans="1:11" ht="18" customHeight="1" x14ac:dyDescent="0.25">
      <c r="A111" s="154" t="s">
        <v>218</v>
      </c>
      <c r="B111" s="6" t="s">
        <v>217</v>
      </c>
      <c r="C111" s="153" t="s">
        <v>216</v>
      </c>
      <c r="D111" s="153"/>
      <c r="E111" s="153"/>
      <c r="F111" s="152">
        <f>SUMIF('[1]TCE - ANEXO IV - Preencher'!$D$1:$D$65536,'CONTÁBIL- FINANCEIRA '!A111,'[1]TCE - ANEXO IV - Preencher'!$N$1:$N$65536)</f>
        <v>0</v>
      </c>
      <c r="G111" s="152"/>
      <c r="H111" s="27"/>
      <c r="I111" s="140"/>
      <c r="J111" s="142"/>
      <c r="K111" s="142"/>
    </row>
    <row r="112" spans="1:11" ht="18" customHeight="1" x14ac:dyDescent="0.2">
      <c r="C112" s="157" t="s">
        <v>215</v>
      </c>
      <c r="D112" s="157"/>
      <c r="E112" s="157"/>
      <c r="F112" s="162">
        <f>F113+F114</f>
        <v>0</v>
      </c>
      <c r="G112" s="162"/>
      <c r="H112" s="141"/>
      <c r="I112" s="140"/>
      <c r="J112" s="142"/>
      <c r="K112" s="142"/>
    </row>
    <row r="113" spans="1:11" ht="18" customHeight="1" x14ac:dyDescent="0.2">
      <c r="A113" t="s">
        <v>214</v>
      </c>
      <c r="B113" s="6" t="s">
        <v>132</v>
      </c>
      <c r="C113" s="153" t="s">
        <v>213</v>
      </c>
      <c r="D113" s="153"/>
      <c r="E113" s="153"/>
      <c r="F113" s="152">
        <f>SUMIF('[1]TCE - ANEXO IV - Preencher'!$D$1:$D$65536,'CONTÁBIL- FINANCEIRA '!A113,'[1]TCE - ANEXO IV - Preencher'!$N$1:$N$65536)</f>
        <v>0</v>
      </c>
      <c r="G113" s="152"/>
      <c r="H113" s="27"/>
      <c r="I113" s="140"/>
      <c r="J113" s="142"/>
      <c r="K113" s="142"/>
    </row>
    <row r="114" spans="1:11" ht="18" customHeight="1" x14ac:dyDescent="0.25">
      <c r="A114" s="154" t="s">
        <v>212</v>
      </c>
      <c r="B114" s="6" t="s">
        <v>142</v>
      </c>
      <c r="C114" s="153" t="s">
        <v>211</v>
      </c>
      <c r="D114" s="153"/>
      <c r="E114" s="153"/>
      <c r="F114" s="152">
        <f>SUMIF('[1]TCE - ANEXO IV - Preencher'!$D$1:$D$65536,'CONTÁBIL- FINANCEIRA '!A114,'[1]TCE - ANEXO IV - Preencher'!$N$1:$N$65536)</f>
        <v>0</v>
      </c>
      <c r="G114" s="152"/>
      <c r="H114" s="27"/>
      <c r="I114" s="140"/>
      <c r="J114" s="142"/>
      <c r="K114" s="142"/>
    </row>
    <row r="115" spans="1:11" ht="18" customHeight="1" x14ac:dyDescent="0.2">
      <c r="C115" s="158" t="s">
        <v>210</v>
      </c>
      <c r="D115" s="158"/>
      <c r="E115" s="158"/>
      <c r="F115" s="25">
        <f>F116+F131+F135</f>
        <v>0</v>
      </c>
      <c r="G115" s="25"/>
      <c r="H115" s="151"/>
      <c r="I115" s="140"/>
      <c r="J115" s="142"/>
      <c r="K115" s="142"/>
    </row>
    <row r="116" spans="1:11" ht="18" customHeight="1" x14ac:dyDescent="0.2">
      <c r="C116" s="158" t="s">
        <v>209</v>
      </c>
      <c r="D116" s="158"/>
      <c r="E116" s="158"/>
      <c r="F116" s="25">
        <f>F117+F124+F128</f>
        <v>0</v>
      </c>
      <c r="G116" s="25"/>
      <c r="H116" s="141"/>
      <c r="I116" s="140"/>
      <c r="J116" s="142"/>
      <c r="K116" s="142"/>
    </row>
    <row r="117" spans="1:11" ht="18" customHeight="1" x14ac:dyDescent="0.2">
      <c r="C117" s="157" t="s">
        <v>208</v>
      </c>
      <c r="D117" s="157"/>
      <c r="E117" s="157"/>
      <c r="F117" s="162">
        <f>SUM(F118:G123)</f>
        <v>0</v>
      </c>
      <c r="G117" s="162"/>
      <c r="H117" s="141"/>
      <c r="I117" s="140"/>
      <c r="J117" s="142"/>
      <c r="K117" s="142"/>
    </row>
    <row r="118" spans="1:11" ht="18" customHeight="1" x14ac:dyDescent="0.25">
      <c r="A118" s="154" t="s">
        <v>207</v>
      </c>
      <c r="B118" s="6" t="s">
        <v>174</v>
      </c>
      <c r="C118" s="159" t="s">
        <v>206</v>
      </c>
      <c r="D118" s="159"/>
      <c r="E118" s="159"/>
      <c r="F118" s="40">
        <f>SUMIF('[1]TCE - ANEXO IV - Preencher'!$D$1:$D$65536,'CONTÁBIL- FINANCEIRA '!A118,'[1]TCE - ANEXO IV - Preencher'!$N$1:$N$65536)</f>
        <v>0</v>
      </c>
      <c r="G118" s="40"/>
      <c r="H118" s="27"/>
      <c r="I118" s="165"/>
      <c r="J118" s="142"/>
      <c r="K118" s="142"/>
    </row>
    <row r="119" spans="1:11" ht="18" customHeight="1" x14ac:dyDescent="0.25">
      <c r="A119" s="154" t="s">
        <v>205</v>
      </c>
      <c r="B119" s="6" t="s">
        <v>151</v>
      </c>
      <c r="C119" s="159" t="s">
        <v>204</v>
      </c>
      <c r="D119" s="159"/>
      <c r="E119" s="159"/>
      <c r="F119" s="40">
        <f>SUMIF('[1]TCE - ANEXO IV - Preencher'!$D$1:$D$65536,'CONTÁBIL- FINANCEIRA '!A119,'[1]TCE - ANEXO IV - Preencher'!$N$1:$N$65536)</f>
        <v>0</v>
      </c>
      <c r="G119" s="40"/>
      <c r="H119" s="27"/>
      <c r="I119" s="140"/>
      <c r="J119" s="142"/>
      <c r="K119" s="142"/>
    </row>
    <row r="120" spans="1:11" ht="18" customHeight="1" x14ac:dyDescent="0.25">
      <c r="A120" s="154" t="s">
        <v>203</v>
      </c>
      <c r="B120" s="6" t="s">
        <v>174</v>
      </c>
      <c r="C120" s="159" t="s">
        <v>202</v>
      </c>
      <c r="D120" s="159"/>
      <c r="E120" s="159"/>
      <c r="F120" s="40">
        <f>SUMIF('[1]TCE - ANEXO IV - Preencher'!$D$1:$D$65536,'CONTÁBIL- FINANCEIRA '!A120,'[1]TCE - ANEXO IV - Preencher'!$N$1:$N$65536)</f>
        <v>0</v>
      </c>
      <c r="G120" s="40"/>
      <c r="H120" s="27"/>
      <c r="I120" s="140"/>
      <c r="J120" s="142"/>
      <c r="K120" s="142"/>
    </row>
    <row r="121" spans="1:11" ht="18" customHeight="1" x14ac:dyDescent="0.25">
      <c r="A121" s="154" t="s">
        <v>201</v>
      </c>
      <c r="B121" s="6" t="s">
        <v>200</v>
      </c>
      <c r="C121" s="159" t="s">
        <v>199</v>
      </c>
      <c r="D121" s="159"/>
      <c r="E121" s="159"/>
      <c r="F121" s="40">
        <f>SUMIF('[1]TCE - ANEXO IV - Preencher'!$D$1:$D$65536,'CONTÁBIL- FINANCEIRA '!A121,'[1]TCE - ANEXO IV - Preencher'!$N$1:$N$65536)</f>
        <v>0</v>
      </c>
      <c r="G121" s="40"/>
      <c r="H121" s="27"/>
      <c r="I121" s="140"/>
      <c r="J121" s="142"/>
      <c r="K121" s="142"/>
    </row>
    <row r="122" spans="1:11" ht="18" customHeight="1" x14ac:dyDescent="0.25">
      <c r="A122" s="154" t="s">
        <v>198</v>
      </c>
      <c r="B122" s="6" t="s">
        <v>197</v>
      </c>
      <c r="C122" s="164" t="s">
        <v>196</v>
      </c>
      <c r="D122" s="164"/>
      <c r="E122" s="164"/>
      <c r="F122" s="40">
        <f>SUMIF('[1]TCE - ANEXO IV - Preencher'!$D$1:$D$65536,'CONTÁBIL- FINANCEIRA '!A122,'[1]TCE - ANEXO IV - Preencher'!$N$1:$N$65536)</f>
        <v>0</v>
      </c>
      <c r="G122" s="40"/>
      <c r="H122" s="27"/>
      <c r="I122" s="140"/>
      <c r="J122" s="142"/>
      <c r="K122" s="142"/>
    </row>
    <row r="123" spans="1:11" ht="18" customHeight="1" x14ac:dyDescent="0.25">
      <c r="A123" s="154" t="s">
        <v>195</v>
      </c>
      <c r="B123" s="6" t="s">
        <v>142</v>
      </c>
      <c r="C123" s="159" t="s">
        <v>194</v>
      </c>
      <c r="D123" s="159"/>
      <c r="E123" s="159"/>
      <c r="F123" s="40">
        <f>SUMIF('[1]TCE - ANEXO IV - Preencher'!$D$1:$D$65536,'CONTÁBIL- FINANCEIRA '!A123,'[1]TCE - ANEXO IV - Preencher'!$N$1:$N$65536)</f>
        <v>0</v>
      </c>
      <c r="G123" s="40"/>
      <c r="H123" s="27"/>
      <c r="I123" s="140"/>
      <c r="J123" s="142"/>
      <c r="K123" s="142"/>
    </row>
    <row r="124" spans="1:11" ht="18" customHeight="1" x14ac:dyDescent="0.2">
      <c r="C124" s="157" t="s">
        <v>193</v>
      </c>
      <c r="D124" s="157"/>
      <c r="E124" s="157"/>
      <c r="F124" s="162">
        <f>SUM(F125:G127)</f>
        <v>0</v>
      </c>
      <c r="G124" s="162"/>
      <c r="H124" s="141"/>
      <c r="I124" s="140"/>
      <c r="J124" s="142"/>
      <c r="K124" s="142"/>
    </row>
    <row r="125" spans="1:11" ht="18" customHeight="1" x14ac:dyDescent="0.25">
      <c r="A125" s="154" t="s">
        <v>192</v>
      </c>
      <c r="B125" s="6" t="s">
        <v>177</v>
      </c>
      <c r="C125" s="159" t="s">
        <v>191</v>
      </c>
      <c r="D125" s="159"/>
      <c r="E125" s="159"/>
      <c r="F125" s="40">
        <f>[1]RPA!K2</f>
        <v>0</v>
      </c>
      <c r="G125" s="40"/>
      <c r="H125" s="27"/>
      <c r="I125" s="140"/>
      <c r="J125" s="142"/>
      <c r="K125" s="142"/>
    </row>
    <row r="126" spans="1:11" ht="18" customHeight="1" x14ac:dyDescent="0.2">
      <c r="A126" t="s">
        <v>190</v>
      </c>
      <c r="B126" s="6" t="s">
        <v>138</v>
      </c>
      <c r="C126" s="159" t="s">
        <v>189</v>
      </c>
      <c r="D126" s="159"/>
      <c r="E126" s="159"/>
      <c r="F126" s="40">
        <f>[1]RPA!K3</f>
        <v>0</v>
      </c>
      <c r="G126" s="40"/>
      <c r="H126" s="27"/>
      <c r="I126" s="140"/>
      <c r="J126" s="142"/>
      <c r="K126" s="142"/>
    </row>
    <row r="127" spans="1:11" ht="18" customHeight="1" x14ac:dyDescent="0.2">
      <c r="A127" t="s">
        <v>188</v>
      </c>
      <c r="B127" s="6" t="s">
        <v>177</v>
      </c>
      <c r="C127" s="153" t="s">
        <v>187</v>
      </c>
      <c r="D127" s="153"/>
      <c r="E127" s="153"/>
      <c r="F127" s="152">
        <f>[1]RPA!K4</f>
        <v>0</v>
      </c>
      <c r="G127" s="152"/>
      <c r="H127" s="27"/>
      <c r="I127" s="140"/>
      <c r="J127" s="142"/>
      <c r="K127" s="142"/>
    </row>
    <row r="128" spans="1:11" ht="18" customHeight="1" x14ac:dyDescent="0.2">
      <c r="C128" s="157" t="s">
        <v>186</v>
      </c>
      <c r="D128" s="157"/>
      <c r="E128" s="157"/>
      <c r="F128" s="162">
        <f>F129+F130</f>
        <v>0</v>
      </c>
      <c r="G128" s="162"/>
      <c r="H128" s="141"/>
      <c r="I128" s="140"/>
      <c r="J128" s="142"/>
      <c r="K128" s="142"/>
    </row>
    <row r="129" spans="1:11" ht="18" customHeight="1" x14ac:dyDescent="0.25">
      <c r="A129" s="154" t="s">
        <v>185</v>
      </c>
      <c r="B129" s="6" t="s">
        <v>174</v>
      </c>
      <c r="C129" s="159" t="s">
        <v>184</v>
      </c>
      <c r="D129" s="159"/>
      <c r="E129" s="159"/>
      <c r="F129" s="40">
        <f>SUMIF('[1]TCE - ANEXO IV - Preencher'!$D$1:$D$65536,'CONTÁBIL- FINANCEIRA '!A129,'[1]TCE - ANEXO IV - Preencher'!$N$1:$N$65536)</f>
        <v>0</v>
      </c>
      <c r="G129" s="40"/>
      <c r="H129" s="27"/>
      <c r="I129" s="140"/>
      <c r="J129" s="142"/>
      <c r="K129" s="142"/>
    </row>
    <row r="130" spans="1:11" ht="18" customHeight="1" x14ac:dyDescent="0.25">
      <c r="A130" s="154" t="s">
        <v>183</v>
      </c>
      <c r="B130" s="6" t="s">
        <v>174</v>
      </c>
      <c r="C130" s="159" t="s">
        <v>182</v>
      </c>
      <c r="D130" s="159"/>
      <c r="E130" s="159"/>
      <c r="F130" s="40">
        <f>SUMIF('[1]TCE - ANEXO IV - Preencher'!$D$1:$D$65536,'CONTÁBIL- FINANCEIRA '!A130,'[1]TCE - ANEXO IV - Preencher'!$N$1:$N$65536)</f>
        <v>0</v>
      </c>
      <c r="G130" s="40"/>
      <c r="H130" s="27"/>
      <c r="I130" s="140"/>
      <c r="J130" s="142"/>
      <c r="K130" s="142"/>
    </row>
    <row r="131" spans="1:11" ht="18" customHeight="1" x14ac:dyDescent="0.2">
      <c r="C131" s="158" t="s">
        <v>181</v>
      </c>
      <c r="D131" s="158"/>
      <c r="E131" s="158"/>
      <c r="F131" s="25">
        <f>SUM(F132:F134)</f>
        <v>0</v>
      </c>
      <c r="G131" s="25"/>
      <c r="H131" s="141"/>
      <c r="I131" s="140"/>
      <c r="J131" s="142"/>
      <c r="K131" s="142"/>
    </row>
    <row r="132" spans="1:11" ht="18" customHeight="1" x14ac:dyDescent="0.25">
      <c r="A132" s="154" t="s">
        <v>180</v>
      </c>
      <c r="B132" s="6" t="s">
        <v>174</v>
      </c>
      <c r="C132" s="159" t="s">
        <v>179</v>
      </c>
      <c r="D132" s="159"/>
      <c r="E132" s="159"/>
      <c r="F132" s="40">
        <f>SUMIF('[1]TCE - ANEXO IV - Preencher'!$D$1:$D$65536,'CONTÁBIL- FINANCEIRA '!A132,'[1]TCE - ANEXO IV - Preencher'!$N$1:$N$65536)</f>
        <v>0</v>
      </c>
      <c r="G132" s="40"/>
      <c r="H132" s="27"/>
      <c r="I132" s="140"/>
      <c r="J132" s="142"/>
      <c r="K132" s="142"/>
    </row>
    <row r="133" spans="1:11" ht="18" customHeight="1" x14ac:dyDescent="0.2">
      <c r="A133" t="s">
        <v>178</v>
      </c>
      <c r="B133" s="6" t="s">
        <v>177</v>
      </c>
      <c r="C133" s="159" t="s">
        <v>176</v>
      </c>
      <c r="D133" s="159"/>
      <c r="E133" s="159"/>
      <c r="F133" s="40">
        <f>[1]RPA!K5</f>
        <v>0</v>
      </c>
      <c r="G133" s="40"/>
      <c r="H133" s="27"/>
      <c r="I133" s="140"/>
      <c r="J133" s="142"/>
      <c r="K133" s="142"/>
    </row>
    <row r="134" spans="1:11" ht="18" customHeight="1" x14ac:dyDescent="0.25">
      <c r="A134" s="154" t="s">
        <v>175</v>
      </c>
      <c r="B134" s="6" t="s">
        <v>174</v>
      </c>
      <c r="C134" s="159" t="s">
        <v>173</v>
      </c>
      <c r="D134" s="159"/>
      <c r="E134" s="159"/>
      <c r="F134" s="40">
        <f>SUMIF('[1]TCE - ANEXO IV - Preencher'!$D$1:$D$65536,'CONTÁBIL- FINANCEIRA '!A134,'[1]TCE - ANEXO IV - Preencher'!$N$1:$N$65536)</f>
        <v>0</v>
      </c>
      <c r="G134" s="40"/>
      <c r="H134" s="27"/>
      <c r="I134" s="140"/>
      <c r="J134" s="142"/>
      <c r="K134" s="142"/>
    </row>
    <row r="135" spans="1:11" ht="18" customHeight="1" x14ac:dyDescent="0.2">
      <c r="C135" s="158" t="s">
        <v>172</v>
      </c>
      <c r="D135" s="158"/>
      <c r="E135" s="158"/>
      <c r="F135" s="25">
        <f>F136+F149</f>
        <v>0</v>
      </c>
      <c r="G135" s="25"/>
      <c r="H135" s="161"/>
      <c r="I135" s="140"/>
      <c r="J135" s="142"/>
      <c r="K135" s="142"/>
    </row>
    <row r="136" spans="1:11" ht="18" customHeight="1" x14ac:dyDescent="0.2">
      <c r="C136" s="157" t="s">
        <v>171</v>
      </c>
      <c r="D136" s="157"/>
      <c r="E136" s="157"/>
      <c r="F136" s="162">
        <f>F137+SUM(F141:F148)</f>
        <v>0</v>
      </c>
      <c r="G136" s="162"/>
      <c r="H136" s="163"/>
      <c r="I136" s="140"/>
      <c r="J136" s="142"/>
      <c r="K136" s="142"/>
    </row>
    <row r="137" spans="1:11" ht="18" customHeight="1" x14ac:dyDescent="0.2">
      <c r="C137" s="157" t="s">
        <v>170</v>
      </c>
      <c r="D137" s="157"/>
      <c r="E137" s="157"/>
      <c r="F137" s="162">
        <f>F138+F139+F140</f>
        <v>0</v>
      </c>
      <c r="G137" s="162"/>
      <c r="H137" s="161"/>
      <c r="I137" s="140"/>
      <c r="J137" s="142"/>
      <c r="K137" s="142"/>
    </row>
    <row r="138" spans="1:11" ht="18" customHeight="1" x14ac:dyDescent="0.25">
      <c r="A138" s="154" t="s">
        <v>169</v>
      </c>
      <c r="B138" s="6" t="s">
        <v>164</v>
      </c>
      <c r="C138" s="159" t="s">
        <v>168</v>
      </c>
      <c r="D138" s="159"/>
      <c r="E138" s="159"/>
      <c r="F138" s="40">
        <f>SUMIF('[1]TCE - ANEXO IV - Preencher'!$D$1:$D$65536,'CONTÁBIL- FINANCEIRA '!A138,'[1]TCE - ANEXO IV - Preencher'!$N$1:$N$65536)</f>
        <v>0</v>
      </c>
      <c r="G138" s="40"/>
      <c r="H138" s="27"/>
      <c r="I138" s="140"/>
      <c r="J138" s="142"/>
      <c r="K138" s="142"/>
    </row>
    <row r="139" spans="1:11" ht="18" customHeight="1" x14ac:dyDescent="0.25">
      <c r="A139" s="154" t="s">
        <v>167</v>
      </c>
      <c r="B139" s="6" t="s">
        <v>164</v>
      </c>
      <c r="C139" s="153" t="s">
        <v>166</v>
      </c>
      <c r="D139" s="153"/>
      <c r="E139" s="153"/>
      <c r="F139" s="152">
        <f>SUMIF('[1]TCE - ANEXO IV - Preencher'!$D$1:$D$65536,'CONTÁBIL- FINANCEIRA '!A139,'[1]TCE - ANEXO IV - Preencher'!$N$1:$N$65536)</f>
        <v>0</v>
      </c>
      <c r="G139" s="152"/>
      <c r="H139" s="27"/>
      <c r="I139" s="140"/>
      <c r="J139" s="142"/>
      <c r="K139" s="142"/>
    </row>
    <row r="140" spans="1:11" ht="18" customHeight="1" x14ac:dyDescent="0.25">
      <c r="A140" s="154" t="s">
        <v>165</v>
      </c>
      <c r="B140" s="6" t="s">
        <v>164</v>
      </c>
      <c r="C140" s="153" t="s">
        <v>163</v>
      </c>
      <c r="D140" s="153"/>
      <c r="E140" s="153"/>
      <c r="F140" s="152">
        <f>SUMIF('[1]TCE - ANEXO IV - Preencher'!$D$1:$D$65536,'CONTÁBIL- FINANCEIRA '!A140,'[1]TCE - ANEXO IV - Preencher'!$N$1:$N$65536)</f>
        <v>0</v>
      </c>
      <c r="G140" s="152"/>
      <c r="H140" s="27"/>
      <c r="I140" s="140"/>
      <c r="J140" s="142"/>
      <c r="K140" s="142"/>
    </row>
    <row r="141" spans="1:11" ht="18" customHeight="1" x14ac:dyDescent="0.25">
      <c r="A141" s="154" t="s">
        <v>162</v>
      </c>
      <c r="B141" s="6" t="s">
        <v>148</v>
      </c>
      <c r="C141" s="159" t="s">
        <v>161</v>
      </c>
      <c r="D141" s="159"/>
      <c r="E141" s="159"/>
      <c r="F141" s="40">
        <f>SUMIF('[1]TCE - ANEXO IV - Preencher'!$D$1:$D$65536,'CONTÁBIL- FINANCEIRA '!A141,'[1]TCE - ANEXO IV - Preencher'!$N$1:$N$65536)</f>
        <v>0</v>
      </c>
      <c r="G141" s="40"/>
      <c r="H141" s="27"/>
      <c r="I141" s="140"/>
      <c r="J141" s="142"/>
      <c r="K141" s="142"/>
    </row>
    <row r="142" spans="1:11" ht="18" customHeight="1" x14ac:dyDescent="0.25">
      <c r="A142" s="154" t="s">
        <v>160</v>
      </c>
      <c r="B142" s="6" t="s">
        <v>159</v>
      </c>
      <c r="C142" s="159" t="s">
        <v>158</v>
      </c>
      <c r="D142" s="159"/>
      <c r="E142" s="159"/>
      <c r="F142" s="40">
        <f>SUMIF('[1]TCE - ANEXO IV - Preencher'!$D$1:$D$65536,'CONTÁBIL- FINANCEIRA '!A142,'[1]TCE - ANEXO IV - Preencher'!$N$1:$N$65536)</f>
        <v>0</v>
      </c>
      <c r="G142" s="40"/>
      <c r="H142" s="27"/>
      <c r="I142" s="140"/>
      <c r="J142" s="142"/>
      <c r="K142" s="142"/>
    </row>
    <row r="143" spans="1:11" ht="18" customHeight="1" x14ac:dyDescent="0.25">
      <c r="A143" s="154" t="s">
        <v>157</v>
      </c>
      <c r="B143" s="6" t="s">
        <v>156</v>
      </c>
      <c r="C143" s="160" t="s">
        <v>155</v>
      </c>
      <c r="D143" s="160"/>
      <c r="E143" s="160"/>
      <c r="F143" s="40">
        <f>SUMIF('[1]TCE - ANEXO IV - Preencher'!$D$1:$D$65536,'CONTÁBIL- FINANCEIRA '!A143,'[1]TCE - ANEXO IV - Preencher'!$N$1:$N$65536)</f>
        <v>0</v>
      </c>
      <c r="G143" s="40"/>
      <c r="H143" s="27"/>
      <c r="I143" s="140"/>
      <c r="J143" s="142"/>
      <c r="K143" s="142"/>
    </row>
    <row r="144" spans="1:11" ht="18" customHeight="1" x14ac:dyDescent="0.25">
      <c r="A144" s="154" t="s">
        <v>154</v>
      </c>
      <c r="B144" s="6" t="s">
        <v>142</v>
      </c>
      <c r="C144" s="159" t="s">
        <v>153</v>
      </c>
      <c r="D144" s="159"/>
      <c r="E144" s="159"/>
      <c r="F144" s="40">
        <f>SUMIF('[1]TCE - ANEXO IV - Preencher'!$D$1:$D$65536,'CONTÁBIL- FINANCEIRA '!A144,'[1]TCE - ANEXO IV - Preencher'!$N$1:$N$65536)</f>
        <v>0</v>
      </c>
      <c r="G144" s="40"/>
      <c r="H144" s="27"/>
      <c r="I144" s="140"/>
      <c r="J144" s="142"/>
      <c r="K144" s="142"/>
    </row>
    <row r="145" spans="1:11" ht="18" customHeight="1" x14ac:dyDescent="0.25">
      <c r="A145" s="154" t="s">
        <v>152</v>
      </c>
      <c r="B145" s="6" t="s">
        <v>151</v>
      </c>
      <c r="C145" s="153" t="s">
        <v>150</v>
      </c>
      <c r="D145" s="153"/>
      <c r="E145" s="153"/>
      <c r="F145" s="152">
        <f>SUMIF('[1]TCE - ANEXO IV - Preencher'!$D$1:$D$65536,'CONTÁBIL- FINANCEIRA '!A145,'[1]TCE - ANEXO IV - Preencher'!$N$1:$N$65536)</f>
        <v>0</v>
      </c>
      <c r="G145" s="152"/>
      <c r="H145" s="27"/>
      <c r="I145" s="140"/>
      <c r="J145" s="142"/>
      <c r="K145" s="142"/>
    </row>
    <row r="146" spans="1:11" ht="18" customHeight="1" x14ac:dyDescent="0.25">
      <c r="A146" s="154" t="s">
        <v>149</v>
      </c>
      <c r="B146" s="6" t="s">
        <v>148</v>
      </c>
      <c r="C146" s="153" t="s">
        <v>147</v>
      </c>
      <c r="D146" s="153"/>
      <c r="E146" s="153"/>
      <c r="F146" s="152">
        <f>SUMIF('[1]TCE - ANEXO IV - Preencher'!$D$1:$D$65536,'CONTÁBIL- FINANCEIRA '!A146,'[1]TCE - ANEXO IV - Preencher'!$N$1:$N$65536)</f>
        <v>0</v>
      </c>
      <c r="G146" s="152"/>
      <c r="H146" s="27"/>
      <c r="I146" s="140"/>
      <c r="J146" s="142"/>
      <c r="K146" s="142"/>
    </row>
    <row r="147" spans="1:11" ht="18" customHeight="1" x14ac:dyDescent="0.25">
      <c r="A147" s="154" t="s">
        <v>146</v>
      </c>
      <c r="B147" s="6" t="s">
        <v>145</v>
      </c>
      <c r="C147" s="159" t="s">
        <v>144</v>
      </c>
      <c r="D147" s="159"/>
      <c r="E147" s="159"/>
      <c r="F147" s="40">
        <f>SUMIF('[1]TCE - ANEXO IV - Preencher'!$D$1:$D$65536,'CONTÁBIL- FINANCEIRA '!A147,'[1]TCE - ANEXO IV - Preencher'!$N$1:$N$65536)</f>
        <v>0</v>
      </c>
      <c r="G147" s="40"/>
      <c r="H147" s="27"/>
      <c r="I147" s="140"/>
      <c r="J147" s="142"/>
      <c r="K147" s="142"/>
    </row>
    <row r="148" spans="1:11" ht="18" customHeight="1" x14ac:dyDescent="0.25">
      <c r="A148" s="154" t="s">
        <v>143</v>
      </c>
      <c r="B148" s="6" t="s">
        <v>142</v>
      </c>
      <c r="C148" s="159" t="s">
        <v>141</v>
      </c>
      <c r="D148" s="159"/>
      <c r="E148" s="159"/>
      <c r="F148" s="40">
        <f>SUMIF('[1]TCE - ANEXO IV - Preencher'!$D$1:$D$65536,'CONTÁBIL- FINANCEIRA '!A148,'[1]TCE - ANEXO IV - Preencher'!$N$1:$N$65536)</f>
        <v>0</v>
      </c>
      <c r="G148" s="40"/>
      <c r="H148" s="27"/>
      <c r="I148" s="140"/>
      <c r="J148" s="142"/>
      <c r="K148" s="142"/>
    </row>
    <row r="149" spans="1:11" ht="18" customHeight="1" x14ac:dyDescent="0.2">
      <c r="C149" s="158" t="s">
        <v>140</v>
      </c>
      <c r="D149" s="158"/>
      <c r="E149" s="158"/>
      <c r="F149" s="25">
        <f>SUM(F150:G152)</f>
        <v>0</v>
      </c>
      <c r="G149" s="25"/>
      <c r="H149" s="27"/>
      <c r="I149" s="140"/>
      <c r="J149" s="142"/>
      <c r="K149" s="142"/>
    </row>
    <row r="150" spans="1:11" ht="18" customHeight="1" x14ac:dyDescent="0.2">
      <c r="A150" t="s">
        <v>139</v>
      </c>
      <c r="B150" s="6" t="s">
        <v>138</v>
      </c>
      <c r="C150" s="153" t="s">
        <v>137</v>
      </c>
      <c r="D150" s="153"/>
      <c r="E150" s="153"/>
      <c r="F150" s="152">
        <f>[1]RPA!K6</f>
        <v>0</v>
      </c>
      <c r="G150" s="152"/>
      <c r="H150" s="27"/>
      <c r="I150" s="140"/>
      <c r="J150" s="142"/>
      <c r="K150" s="142"/>
    </row>
    <row r="151" spans="1:11" ht="18" customHeight="1" x14ac:dyDescent="0.2">
      <c r="A151" t="s">
        <v>136</v>
      </c>
      <c r="B151" s="6" t="s">
        <v>135</v>
      </c>
      <c r="C151" s="153" t="s">
        <v>134</v>
      </c>
      <c r="D151" s="153"/>
      <c r="E151" s="153"/>
      <c r="F151" s="152">
        <f>[1]RPA!K7</f>
        <v>0</v>
      </c>
      <c r="G151" s="152"/>
      <c r="H151" s="27"/>
      <c r="I151" s="140"/>
      <c r="J151" s="142"/>
      <c r="K151" s="142"/>
    </row>
    <row r="152" spans="1:11" ht="18" customHeight="1" x14ac:dyDescent="0.2">
      <c r="A152" t="s">
        <v>133</v>
      </c>
      <c r="B152" s="6" t="s">
        <v>132</v>
      </c>
      <c r="C152" s="153" t="s">
        <v>131</v>
      </c>
      <c r="D152" s="153"/>
      <c r="E152" s="153"/>
      <c r="F152" s="152">
        <f>[1]RPA!K8</f>
        <v>0</v>
      </c>
      <c r="G152" s="152"/>
      <c r="H152" s="27"/>
      <c r="I152" s="140"/>
      <c r="J152" s="142"/>
      <c r="K152" s="142"/>
    </row>
    <row r="153" spans="1:11" ht="18" customHeight="1" x14ac:dyDescent="0.2">
      <c r="C153" s="158" t="s">
        <v>130</v>
      </c>
      <c r="D153" s="158"/>
      <c r="E153" s="158"/>
      <c r="F153" s="25">
        <f>F154+F161</f>
        <v>0</v>
      </c>
      <c r="G153" s="25"/>
      <c r="H153" s="141"/>
      <c r="I153" s="140"/>
      <c r="J153" s="142"/>
      <c r="K153" s="142"/>
    </row>
    <row r="154" spans="1:11" ht="18" customHeight="1" x14ac:dyDescent="0.2">
      <c r="C154" s="158" t="s">
        <v>129</v>
      </c>
      <c r="D154" s="158"/>
      <c r="E154" s="158"/>
      <c r="F154" s="149">
        <f>F155+F159+F160</f>
        <v>0</v>
      </c>
      <c r="G154" s="149"/>
      <c r="H154" s="141"/>
      <c r="I154" s="140"/>
      <c r="J154" s="142"/>
      <c r="K154" s="142"/>
    </row>
    <row r="155" spans="1:11" ht="18" customHeight="1" x14ac:dyDescent="0.2">
      <c r="C155" s="157" t="s">
        <v>128</v>
      </c>
      <c r="D155" s="157"/>
      <c r="E155" s="157"/>
      <c r="F155" s="155">
        <f>SUM(F156:G158)</f>
        <v>0</v>
      </c>
      <c r="G155" s="155"/>
      <c r="H155" s="141"/>
      <c r="I155" s="140"/>
      <c r="J155" s="142"/>
      <c r="K155" s="142"/>
    </row>
    <row r="156" spans="1:11" ht="18" customHeight="1" x14ac:dyDescent="0.2">
      <c r="A156" t="s">
        <v>127</v>
      </c>
      <c r="B156" s="6" t="s">
        <v>122</v>
      </c>
      <c r="C156" s="153" t="s">
        <v>126</v>
      </c>
      <c r="D156" s="153"/>
      <c r="E156" s="153"/>
      <c r="F156" s="152">
        <f>SUMIF('[1]TCE - ANEXO IV - Preencher'!$D$1:$D$65536,'CONTÁBIL- FINANCEIRA '!A156,'[1]TCE - ANEXO IV - Preencher'!$N$1:$N$65536)</f>
        <v>0</v>
      </c>
      <c r="G156" s="152"/>
      <c r="H156" s="27"/>
      <c r="I156" s="140"/>
      <c r="J156" s="142"/>
      <c r="K156" s="142"/>
    </row>
    <row r="157" spans="1:11" ht="18" customHeight="1" x14ac:dyDescent="0.2">
      <c r="A157" t="s">
        <v>125</v>
      </c>
      <c r="B157" s="6" t="s">
        <v>122</v>
      </c>
      <c r="C157" s="153" t="s">
        <v>124</v>
      </c>
      <c r="D157" s="153"/>
      <c r="E157" s="153"/>
      <c r="F157" s="152">
        <f>SUMIF('[1]TCE - ANEXO IV - Preencher'!$D$1:$D$65536,'CONTÁBIL- FINANCEIRA '!A157,'[1]TCE - ANEXO IV - Preencher'!$N$1:$N$65536)</f>
        <v>0</v>
      </c>
      <c r="G157" s="152"/>
      <c r="H157" s="27"/>
      <c r="I157" s="140"/>
      <c r="J157" s="142"/>
      <c r="K157" s="142"/>
    </row>
    <row r="158" spans="1:11" ht="18" customHeight="1" x14ac:dyDescent="0.2">
      <c r="A158" t="s">
        <v>123</v>
      </c>
      <c r="B158" s="6" t="s">
        <v>122</v>
      </c>
      <c r="C158" s="153" t="s">
        <v>121</v>
      </c>
      <c r="D158" s="153"/>
      <c r="E158" s="153"/>
      <c r="F158" s="152">
        <f>SUMIF('[1]TCE - ANEXO IV - Preencher'!$D$1:$D$65536,'CONTÁBIL- FINANCEIRA '!A158,'[1]TCE - ANEXO IV - Preencher'!$N$1:$N$65536)</f>
        <v>0</v>
      </c>
      <c r="G158" s="152"/>
      <c r="H158" s="27"/>
      <c r="I158" s="140"/>
      <c r="J158" s="142"/>
      <c r="K158" s="142"/>
    </row>
    <row r="159" spans="1:11" ht="18" customHeight="1" x14ac:dyDescent="0.2">
      <c r="A159" t="s">
        <v>120</v>
      </c>
      <c r="B159" s="6" t="s">
        <v>119</v>
      </c>
      <c r="C159" s="153" t="s">
        <v>118</v>
      </c>
      <c r="D159" s="153"/>
      <c r="E159" s="153"/>
      <c r="F159" s="152">
        <f>SUMIF('[1]TCE - ANEXO IV - Preencher'!$D$1:$D$65536,'CONTÁBIL- FINANCEIRA '!A159,'[1]TCE - ANEXO IV - Preencher'!$N$1:$N$65536)</f>
        <v>0</v>
      </c>
      <c r="G159" s="152"/>
      <c r="H159" s="27"/>
      <c r="I159" s="140"/>
      <c r="J159" s="142"/>
      <c r="K159" s="142"/>
    </row>
    <row r="160" spans="1:11" ht="18" customHeight="1" x14ac:dyDescent="0.2">
      <c r="A160" t="s">
        <v>117</v>
      </c>
      <c r="B160" s="6" t="s">
        <v>116</v>
      </c>
      <c r="C160" s="153" t="s">
        <v>115</v>
      </c>
      <c r="D160" s="153"/>
      <c r="E160" s="153"/>
      <c r="F160" s="152">
        <f>SUMIF('[1]TCE - ANEXO IV - Preencher'!$D$1:$D$65536,'CONTÁBIL- FINANCEIRA '!A160,'[1]TCE - ANEXO IV - Preencher'!$N$1:$N$65536)</f>
        <v>0</v>
      </c>
      <c r="G160" s="152"/>
      <c r="H160" s="27"/>
      <c r="I160" s="140"/>
      <c r="J160" s="142"/>
      <c r="K160" s="142"/>
    </row>
    <row r="161" spans="1:11" ht="18" customHeight="1" x14ac:dyDescent="0.2">
      <c r="C161" s="138" t="s">
        <v>114</v>
      </c>
      <c r="D161" s="138"/>
      <c r="E161" s="138"/>
      <c r="F161" s="149">
        <f>F162+F167+F168+F169</f>
        <v>0</v>
      </c>
      <c r="G161" s="149"/>
      <c r="H161" s="141"/>
      <c r="I161" s="140"/>
      <c r="J161" s="142"/>
      <c r="K161" s="142"/>
    </row>
    <row r="162" spans="1:11" ht="18" customHeight="1" x14ac:dyDescent="0.2">
      <c r="C162" s="156" t="s">
        <v>113</v>
      </c>
      <c r="D162" s="156"/>
      <c r="E162" s="156"/>
      <c r="F162" s="155">
        <f>SUM(F163:G166)</f>
        <v>0</v>
      </c>
      <c r="G162" s="155"/>
      <c r="H162" s="141"/>
      <c r="I162" s="140"/>
      <c r="J162" s="142"/>
      <c r="K162" s="142"/>
    </row>
    <row r="163" spans="1:11" ht="18" customHeight="1" x14ac:dyDescent="0.25">
      <c r="A163" s="154" t="s">
        <v>112</v>
      </c>
      <c r="B163" s="6" t="s">
        <v>105</v>
      </c>
      <c r="C163" s="153" t="s">
        <v>111</v>
      </c>
      <c r="D163" s="153"/>
      <c r="E163" s="153"/>
      <c r="F163" s="152">
        <f>SUMIF('[1]TCE - ANEXO IV - Preencher'!$D$1:$D$65536,'CONTÁBIL- FINANCEIRA '!A163,'[1]TCE - ANEXO IV - Preencher'!$N$1:$N$65536)</f>
        <v>0</v>
      </c>
      <c r="G163" s="152"/>
      <c r="H163" s="27"/>
      <c r="I163" s="140"/>
      <c r="J163" s="142"/>
      <c r="K163" s="142"/>
    </row>
    <row r="164" spans="1:11" ht="18" customHeight="1" x14ac:dyDescent="0.25">
      <c r="A164" s="154" t="s">
        <v>110</v>
      </c>
      <c r="B164" s="6" t="s">
        <v>105</v>
      </c>
      <c r="C164" s="153" t="s">
        <v>109</v>
      </c>
      <c r="D164" s="153"/>
      <c r="E164" s="153"/>
      <c r="F164" s="152">
        <f>SUMIF('[1]TCE - ANEXO IV - Preencher'!$D$1:$D$65536,'CONTÁBIL- FINANCEIRA '!A164,'[1]TCE - ANEXO IV - Preencher'!$N$1:$N$65536)</f>
        <v>0</v>
      </c>
      <c r="G164" s="152"/>
      <c r="H164" s="27"/>
      <c r="I164" s="140"/>
      <c r="J164" s="142"/>
      <c r="K164" s="142"/>
    </row>
    <row r="165" spans="1:11" ht="18" customHeight="1" x14ac:dyDescent="0.25">
      <c r="A165" s="154" t="s">
        <v>108</v>
      </c>
      <c r="B165" s="6" t="s">
        <v>105</v>
      </c>
      <c r="C165" s="153" t="s">
        <v>107</v>
      </c>
      <c r="D165" s="153"/>
      <c r="E165" s="153"/>
      <c r="F165" s="152">
        <f>SUMIF('[1]TCE - ANEXO IV - Preencher'!$D$1:$D$65536,'CONTÁBIL- FINANCEIRA '!A165,'[1]TCE - ANEXO IV - Preencher'!$N$1:$N$65536)</f>
        <v>0</v>
      </c>
      <c r="G165" s="152"/>
      <c r="H165" s="27"/>
      <c r="I165" s="140"/>
      <c r="J165" s="142"/>
      <c r="K165" s="142"/>
    </row>
    <row r="166" spans="1:11" ht="18" customHeight="1" x14ac:dyDescent="0.25">
      <c r="A166" s="154" t="s">
        <v>106</v>
      </c>
      <c r="B166" s="6" t="s">
        <v>105</v>
      </c>
      <c r="C166" s="153" t="s">
        <v>104</v>
      </c>
      <c r="D166" s="153"/>
      <c r="E166" s="153"/>
      <c r="F166" s="152">
        <f>SUMIF('[1]TCE - ANEXO IV - Preencher'!$D$1:$D$65536,'CONTÁBIL- FINANCEIRA '!A166,'[1]TCE - ANEXO IV - Preencher'!$N$1:$N$65536)</f>
        <v>0</v>
      </c>
      <c r="G166" s="152"/>
      <c r="H166" s="27"/>
      <c r="I166" s="140"/>
      <c r="J166" s="142"/>
      <c r="K166" s="142"/>
    </row>
    <row r="167" spans="1:11" ht="18" customHeight="1" x14ac:dyDescent="0.25">
      <c r="A167" s="154" t="s">
        <v>103</v>
      </c>
      <c r="B167" s="6" t="s">
        <v>102</v>
      </c>
      <c r="C167" s="153" t="s">
        <v>101</v>
      </c>
      <c r="D167" s="153"/>
      <c r="E167" s="153"/>
      <c r="F167" s="152">
        <f>SUMIF('[1]TCE - ANEXO IV - Preencher'!$D$1:$D$65536,'CONTÁBIL- FINANCEIRA '!A167,'[1]TCE - ANEXO IV - Preencher'!$N$1:$N$65536)</f>
        <v>0</v>
      </c>
      <c r="G167" s="152"/>
      <c r="H167" s="27"/>
      <c r="I167" s="140"/>
      <c r="J167" s="142"/>
      <c r="K167" s="142"/>
    </row>
    <row r="168" spans="1:11" ht="18" customHeight="1" x14ac:dyDescent="0.25">
      <c r="A168" s="154" t="s">
        <v>100</v>
      </c>
      <c r="B168" s="6" t="s">
        <v>99</v>
      </c>
      <c r="C168" s="153" t="s">
        <v>98</v>
      </c>
      <c r="D168" s="153"/>
      <c r="E168" s="153"/>
      <c r="F168" s="152">
        <f>SUMIF('[1]TCE - ANEXO IV - Preencher'!$D$1:$D$65536,'CONTÁBIL- FINANCEIRA '!A168,'[1]TCE - ANEXO IV - Preencher'!$N$1:$N$65536)</f>
        <v>0</v>
      </c>
      <c r="G168" s="152"/>
      <c r="H168" s="27"/>
      <c r="I168" s="140"/>
      <c r="J168" s="142"/>
      <c r="K168" s="142"/>
    </row>
    <row r="169" spans="1:11" ht="18" customHeight="1" x14ac:dyDescent="0.25">
      <c r="A169" s="154" t="s">
        <v>97</v>
      </c>
      <c r="B169" s="6" t="s">
        <v>96</v>
      </c>
      <c r="C169" s="153" t="s">
        <v>95</v>
      </c>
      <c r="D169" s="153"/>
      <c r="E169" s="153"/>
      <c r="F169" s="152">
        <f>SUMIF('[1]TCE - ANEXO IV - Preencher'!$D$1:$D$65536,'CONTÁBIL- FINANCEIRA '!A169,'[1]TCE - ANEXO IV - Preencher'!$N$1:$N$65536)</f>
        <v>0</v>
      </c>
      <c r="G169" s="152"/>
      <c r="H169" s="27"/>
      <c r="I169" s="140"/>
      <c r="J169" s="142"/>
      <c r="K169" s="142"/>
    </row>
    <row r="170" spans="1:11" ht="18" customHeight="1" x14ac:dyDescent="0.2">
      <c r="C170" s="138" t="s">
        <v>94</v>
      </c>
      <c r="D170" s="138"/>
      <c r="E170" s="138"/>
      <c r="F170" s="149">
        <f>SUM(F171:G174)</f>
        <v>0</v>
      </c>
      <c r="G170" s="149"/>
      <c r="H170" s="141"/>
      <c r="I170" s="140"/>
      <c r="J170" s="142"/>
      <c r="K170" s="142"/>
    </row>
    <row r="171" spans="1:11" ht="18" customHeight="1" x14ac:dyDescent="0.2">
      <c r="A171" t="s">
        <v>93</v>
      </c>
      <c r="B171" s="6">
        <v>6</v>
      </c>
      <c r="C171" s="29" t="s">
        <v>92</v>
      </c>
      <c r="D171" s="29"/>
      <c r="E171" s="29"/>
      <c r="F171" s="40">
        <f>SUMIF('[1]TCE - ANEXO IV - Preencher'!$D$1:$D$65536,'CONTÁBIL- FINANCEIRA '!A171,'[1]TCE - ANEXO IV - Preencher'!$N$1:$N$65536)</f>
        <v>0</v>
      </c>
      <c r="G171" s="40"/>
      <c r="H171" s="27"/>
    </row>
    <row r="172" spans="1:11" ht="18" customHeight="1" x14ac:dyDescent="0.2">
      <c r="A172" t="s">
        <v>91</v>
      </c>
      <c r="B172" s="6">
        <v>6</v>
      </c>
      <c r="C172" s="29" t="s">
        <v>90</v>
      </c>
      <c r="D172" s="29"/>
      <c r="E172" s="29"/>
      <c r="F172" s="40">
        <f>SUMIF('[1]TCE - ANEXO IV - Preencher'!$D$1:$D$65536,'CONTÁBIL- FINANCEIRA '!A172,'[1]TCE - ANEXO IV - Preencher'!$N$1:$N$65536)</f>
        <v>0</v>
      </c>
      <c r="G172" s="40"/>
      <c r="H172" s="27"/>
    </row>
    <row r="173" spans="1:11" ht="18.75" x14ac:dyDescent="0.2">
      <c r="A173" t="s">
        <v>89</v>
      </c>
      <c r="B173" s="6">
        <v>7</v>
      </c>
      <c r="C173" s="29" t="s">
        <v>88</v>
      </c>
      <c r="D173" s="29"/>
      <c r="E173" s="29"/>
      <c r="F173" s="40">
        <f>SUMIF('[1]TCE - ANEXO IV - Preencher'!$D$1:$D$65536,'CONTÁBIL- FINANCEIRA '!A173,'[1]TCE - ANEXO IV - Preencher'!$N$1:$N$65536)</f>
        <v>0</v>
      </c>
      <c r="G173" s="40"/>
      <c r="H173" s="27"/>
    </row>
    <row r="174" spans="1:11" ht="18.75" x14ac:dyDescent="0.2">
      <c r="A174" t="s">
        <v>87</v>
      </c>
      <c r="B174" s="6">
        <v>6</v>
      </c>
      <c r="C174" s="29" t="s">
        <v>86</v>
      </c>
      <c r="D174" s="29"/>
      <c r="E174" s="29"/>
      <c r="F174" s="40">
        <f>SUMIF('[1]TCE - ANEXO IV - Preencher'!$D$1:$D$65536,'CONTÁBIL- FINANCEIRA '!A174,'[1]TCE - ANEXO IV - Preencher'!$N$1:$N$65536)</f>
        <v>0</v>
      </c>
      <c r="G174" s="40"/>
      <c r="H174" s="27"/>
    </row>
    <row r="175" spans="1:11" ht="18.75" x14ac:dyDescent="0.2">
      <c r="C175" s="138" t="s">
        <v>85</v>
      </c>
      <c r="D175" s="138"/>
      <c r="E175" s="138"/>
      <c r="F175" s="149">
        <f>F15+F20</f>
        <v>0</v>
      </c>
      <c r="G175" s="149"/>
      <c r="H175" s="27"/>
      <c r="I175" s="143"/>
    </row>
    <row r="176" spans="1:11" ht="18.75" x14ac:dyDescent="0.2">
      <c r="A176" t="s">
        <v>84</v>
      </c>
      <c r="C176" s="138" t="s">
        <v>84</v>
      </c>
      <c r="D176" s="138"/>
      <c r="E176" s="138"/>
      <c r="F176" s="149">
        <f>F278</f>
        <v>0</v>
      </c>
      <c r="G176" s="149"/>
      <c r="H176" s="27"/>
    </row>
    <row r="177" spans="1:11" ht="18.75" x14ac:dyDescent="0.2">
      <c r="A177" t="s">
        <v>83</v>
      </c>
      <c r="C177" s="138" t="s">
        <v>83</v>
      </c>
      <c r="D177" s="138"/>
      <c r="E177" s="138"/>
      <c r="F177" s="149">
        <f>'[1]TCE - ANEXO IV - Preencher'!Q99</f>
        <v>0</v>
      </c>
      <c r="G177" s="149"/>
      <c r="H177" s="27"/>
      <c r="I177" s="140"/>
      <c r="J177" s="142"/>
      <c r="K177" s="142"/>
    </row>
    <row r="178" spans="1:11" ht="18.75" x14ac:dyDescent="0.2">
      <c r="C178" s="146" t="s">
        <v>82</v>
      </c>
      <c r="D178" s="146"/>
      <c r="E178" s="146"/>
      <c r="F178" s="145">
        <f>F29+F53+F62+F79+F99+F115+F153+F170+F175+F176+F177</f>
        <v>1229.3891999999998</v>
      </c>
      <c r="G178" s="145"/>
      <c r="H178" s="151"/>
      <c r="I178" s="140"/>
      <c r="J178" s="142"/>
      <c r="K178" s="142"/>
    </row>
    <row r="179" spans="1:11" ht="18.75" x14ac:dyDescent="0.2">
      <c r="C179" s="146" t="s">
        <v>81</v>
      </c>
      <c r="D179" s="146"/>
      <c r="E179" s="146"/>
      <c r="F179" s="145">
        <f>F26-F178</f>
        <v>228326.73079999999</v>
      </c>
      <c r="G179" s="145"/>
      <c r="H179" s="141"/>
      <c r="I179" s="150"/>
      <c r="J179" s="142"/>
      <c r="K179" s="142"/>
    </row>
    <row r="180" spans="1:11" ht="18.75" x14ac:dyDescent="0.2">
      <c r="C180" s="138" t="s">
        <v>80</v>
      </c>
      <c r="D180" s="138"/>
      <c r="E180" s="138"/>
      <c r="F180" s="149">
        <f>F259-F260-F261-F262</f>
        <v>-785.38919999999985</v>
      </c>
      <c r="G180" s="149"/>
      <c r="H180" s="27"/>
      <c r="I180" s="148"/>
      <c r="J180" s="142"/>
      <c r="K180" s="142"/>
    </row>
    <row r="181" spans="1:11" ht="18.75" x14ac:dyDescent="0.2">
      <c r="C181" s="146" t="s">
        <v>79</v>
      </c>
      <c r="D181" s="146"/>
      <c r="E181" s="146"/>
      <c r="F181" s="145">
        <f>F178+F180</f>
        <v>444</v>
      </c>
      <c r="G181" s="145"/>
      <c r="H181" s="147"/>
      <c r="I181" s="143"/>
      <c r="J181" s="142"/>
      <c r="K181" s="142"/>
    </row>
    <row r="182" spans="1:11" ht="18.75" x14ac:dyDescent="0.2">
      <c r="C182" s="146" t="s">
        <v>78</v>
      </c>
      <c r="D182" s="146"/>
      <c r="E182" s="146"/>
      <c r="F182" s="145">
        <f>F179-F180</f>
        <v>229112.12</v>
      </c>
      <c r="G182" s="145"/>
      <c r="H182" s="144"/>
      <c r="I182" s="143"/>
      <c r="J182" s="142"/>
      <c r="K182" s="142"/>
    </row>
    <row r="183" spans="1:11" ht="18.75" x14ac:dyDescent="0.2">
      <c r="C183" s="139" t="s">
        <v>77</v>
      </c>
      <c r="D183" s="139"/>
      <c r="E183" s="139"/>
      <c r="F183" s="67">
        <v>0</v>
      </c>
      <c r="G183" s="67"/>
      <c r="H183" s="141"/>
      <c r="I183" s="140"/>
      <c r="J183" s="140"/>
      <c r="K183" s="140"/>
    </row>
    <row r="184" spans="1:11" ht="18" customHeight="1" x14ac:dyDescent="0.2">
      <c r="C184" s="139" t="s">
        <v>76</v>
      </c>
      <c r="D184" s="139"/>
      <c r="E184" s="139"/>
      <c r="F184" s="67">
        <v>0</v>
      </c>
      <c r="G184" s="67"/>
    </row>
    <row r="185" spans="1:11" ht="18.75" x14ac:dyDescent="0.2">
      <c r="C185" s="138" t="s">
        <v>75</v>
      </c>
      <c r="D185" s="138"/>
      <c r="E185" s="138"/>
      <c r="F185" s="137" t="str">
        <f>[1]Turnover!C16</f>
        <v/>
      </c>
      <c r="G185" s="136"/>
      <c r="H185" s="135"/>
    </row>
    <row r="186" spans="1:11" ht="31.5" customHeight="1" x14ac:dyDescent="0.2">
      <c r="C186" s="134" t="s">
        <v>74</v>
      </c>
      <c r="D186" s="133"/>
      <c r="E186" s="133"/>
      <c r="F186" s="133"/>
      <c r="G186" s="132"/>
      <c r="H186" s="102"/>
      <c r="I186" s="101"/>
      <c r="J186" s="101"/>
      <c r="K186" s="101"/>
    </row>
    <row r="187" spans="1:11" ht="15.75" customHeight="1" x14ac:dyDescent="0.2">
      <c r="C187" s="131"/>
      <c r="G187" s="98"/>
      <c r="H187" s="102"/>
      <c r="I187" s="101"/>
      <c r="J187" s="101"/>
      <c r="K187" s="101"/>
    </row>
    <row r="188" spans="1:11" ht="18" customHeight="1" x14ac:dyDescent="0.2">
      <c r="D188" s="4" t="s">
        <v>73</v>
      </c>
      <c r="E188" s="14" t="s">
        <v>4</v>
      </c>
      <c r="F188" s="13" t="s">
        <v>72</v>
      </c>
      <c r="G188" s="13"/>
      <c r="H188" s="102"/>
      <c r="I188" s="101"/>
      <c r="J188" s="101"/>
      <c r="K188" s="101"/>
    </row>
    <row r="189" spans="1:11" ht="15" customHeight="1" x14ac:dyDescent="0.2">
      <c r="C189" s="12"/>
      <c r="D189" s="130" t="s">
        <v>71</v>
      </c>
      <c r="E189" s="10" t="s">
        <v>1</v>
      </c>
      <c r="F189" s="129" t="s">
        <v>0</v>
      </c>
      <c r="G189" s="128"/>
      <c r="H189" s="102"/>
      <c r="I189" s="101"/>
      <c r="J189" s="101"/>
      <c r="K189" s="101"/>
    </row>
    <row r="190" spans="1:11" ht="15.75" x14ac:dyDescent="0.2">
      <c r="C190" s="116"/>
      <c r="D190" s="127" t="s">
        <v>70</v>
      </c>
      <c r="E190" s="126"/>
      <c r="F190" s="125" t="str">
        <f>F1</f>
        <v>Janeiro/2020 - Versão 4.0</v>
      </c>
      <c r="G190" s="124"/>
      <c r="H190" s="102"/>
      <c r="I190" s="101"/>
      <c r="J190" s="101"/>
      <c r="K190" s="101"/>
    </row>
    <row r="191" spans="1:11" ht="15.75" customHeight="1" x14ac:dyDescent="0.2">
      <c r="C191" s="116"/>
      <c r="D191" s="122" t="s">
        <v>69</v>
      </c>
      <c r="E191" s="121"/>
      <c r="F191" s="118" t="str">
        <f>F2</f>
        <v>MÊS/ANO COMPETÊNCIA</v>
      </c>
      <c r="G191" s="123" t="str">
        <f>G2</f>
        <v>ANO CONTRATO</v>
      </c>
      <c r="H191" s="102"/>
      <c r="I191" s="101"/>
      <c r="J191" s="101"/>
      <c r="K191" s="101"/>
    </row>
    <row r="192" spans="1:11" ht="15.75" x14ac:dyDescent="0.2">
      <c r="C192" s="116"/>
      <c r="D192" s="122" t="s">
        <v>68</v>
      </c>
      <c r="E192" s="121"/>
      <c r="F192" s="118"/>
      <c r="G192" s="120"/>
      <c r="H192" s="102"/>
      <c r="I192" s="101"/>
      <c r="J192" s="101"/>
      <c r="K192" s="101"/>
    </row>
    <row r="193" spans="3:11" ht="15.75" x14ac:dyDescent="0.2">
      <c r="C193" s="116"/>
      <c r="D193" s="115" t="s">
        <v>67</v>
      </c>
      <c r="E193" s="119"/>
      <c r="F193" s="118"/>
      <c r="G193" s="117"/>
      <c r="H193" s="102"/>
      <c r="I193" s="101"/>
      <c r="J193" s="101"/>
      <c r="K193" s="101"/>
    </row>
    <row r="194" spans="3:11" ht="21.75" customHeight="1" x14ac:dyDescent="0.2">
      <c r="C194" s="116"/>
      <c r="D194" s="115" t="s">
        <v>66</v>
      </c>
      <c r="E194" s="114"/>
      <c r="F194" s="113" t="str">
        <f>$F$5</f>
        <v>11 .2020</v>
      </c>
      <c r="G194" s="109">
        <f>IF(G5=0,"",G5)</f>
        <v>1</v>
      </c>
      <c r="H194" s="102"/>
      <c r="I194" s="101"/>
      <c r="J194" s="101"/>
      <c r="K194" s="101"/>
    </row>
    <row r="195" spans="3:11" ht="15.75" x14ac:dyDescent="0.2">
      <c r="C195" s="112"/>
      <c r="D195" s="111" t="s">
        <v>65</v>
      </c>
      <c r="E195" s="111"/>
      <c r="F195" s="110"/>
      <c r="G195" s="109"/>
      <c r="H195" s="102"/>
      <c r="I195" s="101"/>
      <c r="J195" s="101"/>
      <c r="K195" s="101"/>
    </row>
    <row r="196" spans="3:11" ht="15.75" x14ac:dyDescent="0.2">
      <c r="C196" s="108" t="s">
        <v>64</v>
      </c>
      <c r="D196" s="107"/>
      <c r="E196" s="106" t="s">
        <v>63</v>
      </c>
      <c r="F196" s="105"/>
      <c r="G196" s="105"/>
      <c r="H196" s="102"/>
      <c r="I196" s="101"/>
      <c r="J196" s="101"/>
      <c r="K196" s="101"/>
    </row>
    <row r="197" spans="3:11" ht="18" customHeight="1" x14ac:dyDescent="0.2">
      <c r="C197" s="104" t="str">
        <f>IF(C8=0,"",C8)</f>
        <v>HOSPITAL PROV. DO RECIFE 3 - UNID. IMBIRIBEIRA</v>
      </c>
      <c r="D197" s="104"/>
      <c r="E197" s="103" t="str">
        <f>IF(E8=0,"",E8)</f>
        <v>ANA CAROLINA SPINELLI</v>
      </c>
      <c r="F197" s="103"/>
      <c r="G197" s="103"/>
      <c r="H197" s="102"/>
      <c r="I197" s="101"/>
      <c r="J197" s="101"/>
      <c r="K197" s="101"/>
    </row>
    <row r="198" spans="3:11" ht="18" customHeight="1" x14ac:dyDescent="0.2">
      <c r="C198" s="99" t="s">
        <v>62</v>
      </c>
      <c r="G198" s="98"/>
    </row>
    <row r="199" spans="3:11" ht="18" customHeight="1" x14ac:dyDescent="0.2">
      <c r="D199" s="100"/>
      <c r="E199" s="100"/>
      <c r="G199" s="98"/>
    </row>
    <row r="200" spans="3:11" ht="18" customHeight="1" x14ac:dyDescent="0.2">
      <c r="C200" s="99" t="s">
        <v>61</v>
      </c>
      <c r="G200" s="98"/>
    </row>
    <row r="201" spans="3:11" ht="18" customHeight="1" x14ac:dyDescent="0.2">
      <c r="C201" s="54" t="s">
        <v>9</v>
      </c>
      <c r="D201" s="54"/>
      <c r="E201" s="54"/>
      <c r="F201" s="61" t="s">
        <v>8</v>
      </c>
      <c r="G201" s="61"/>
    </row>
    <row r="202" spans="3:11" ht="18.75" x14ac:dyDescent="0.2">
      <c r="C202" s="68" t="s">
        <v>26</v>
      </c>
      <c r="D202" s="68"/>
      <c r="E202" s="68"/>
      <c r="F202" s="67">
        <v>362.23999999999978</v>
      </c>
      <c r="G202" s="67"/>
      <c r="H202" s="27"/>
    </row>
    <row r="203" spans="3:11" ht="18.75" x14ac:dyDescent="0.2">
      <c r="C203" s="68" t="s">
        <v>59</v>
      </c>
      <c r="D203" s="68"/>
      <c r="E203" s="68"/>
      <c r="F203" s="67">
        <v>0</v>
      </c>
      <c r="G203" s="67"/>
    </row>
    <row r="204" spans="3:11" ht="18" customHeight="1" x14ac:dyDescent="0.2">
      <c r="C204" s="68" t="s">
        <v>58</v>
      </c>
      <c r="D204" s="68"/>
      <c r="E204" s="68"/>
      <c r="F204" s="67">
        <v>0</v>
      </c>
      <c r="G204" s="67"/>
    </row>
    <row r="205" spans="3:11" ht="18" customHeight="1" x14ac:dyDescent="0.2">
      <c r="C205" s="26" t="s">
        <v>57</v>
      </c>
      <c r="D205" s="26"/>
      <c r="E205" s="26"/>
      <c r="F205" s="25">
        <f>F202-F203+F204</f>
        <v>362.23999999999978</v>
      </c>
      <c r="G205" s="25"/>
    </row>
    <row r="206" spans="3:11" ht="18" customHeight="1" x14ac:dyDescent="0.2">
      <c r="C206" s="97"/>
      <c r="D206" s="38"/>
      <c r="E206" s="38"/>
      <c r="F206" s="37"/>
      <c r="G206" s="69"/>
    </row>
    <row r="207" spans="3:11" ht="18" customHeight="1" x14ac:dyDescent="0.2">
      <c r="C207" s="24" t="s">
        <v>60</v>
      </c>
      <c r="D207" s="38"/>
      <c r="E207" s="38"/>
      <c r="F207" s="37"/>
      <c r="G207" s="69"/>
    </row>
    <row r="208" spans="3:11" ht="18" customHeight="1" x14ac:dyDescent="0.2">
      <c r="C208" s="54" t="s">
        <v>9</v>
      </c>
      <c r="D208" s="54"/>
      <c r="E208" s="54"/>
      <c r="F208" s="61" t="s">
        <v>8</v>
      </c>
      <c r="G208" s="61"/>
    </row>
    <row r="209" spans="3:11" ht="18.75" x14ac:dyDescent="0.2">
      <c r="C209" s="68" t="s">
        <v>26</v>
      </c>
      <c r="D209" s="68"/>
      <c r="E209" s="68"/>
      <c r="F209" s="42">
        <v>0</v>
      </c>
      <c r="G209" s="41"/>
      <c r="H209" s="27"/>
    </row>
    <row r="210" spans="3:11" ht="18.75" x14ac:dyDescent="0.2">
      <c r="C210" s="68" t="s">
        <v>59</v>
      </c>
      <c r="D210" s="68"/>
      <c r="E210" s="68"/>
      <c r="F210" s="42">
        <f>'[1]RELAÇÃO DE DESPESAS PAGAS'!$N$2</f>
        <v>230589.35</v>
      </c>
      <c r="G210" s="41"/>
      <c r="H210" s="27"/>
    </row>
    <row r="211" spans="3:11" ht="18.75" x14ac:dyDescent="0.2">
      <c r="C211" s="68" t="s">
        <v>58</v>
      </c>
      <c r="D211" s="68"/>
      <c r="E211" s="68"/>
      <c r="F211" s="42">
        <f>'[1]RELAÇÃO DE DESPESAS PAGAS'!$N$2</f>
        <v>230589.35</v>
      </c>
      <c r="G211" s="41"/>
    </row>
    <row r="212" spans="3:11" ht="16.5" customHeight="1" x14ac:dyDescent="0.2">
      <c r="C212" s="26" t="s">
        <v>57</v>
      </c>
      <c r="D212" s="26"/>
      <c r="E212" s="26"/>
      <c r="F212" s="25">
        <f>F209-F210+F211</f>
        <v>0</v>
      </c>
      <c r="G212" s="25"/>
    </row>
    <row r="213" spans="3:11" ht="18" customHeight="1" x14ac:dyDescent="0.2">
      <c r="C213" s="97"/>
      <c r="D213" s="38"/>
      <c r="E213" s="38"/>
      <c r="F213" s="37"/>
      <c r="G213" s="69"/>
    </row>
    <row r="214" spans="3:11" ht="18" customHeight="1" x14ac:dyDescent="0.2">
      <c r="C214" s="96"/>
      <c r="D214" s="95"/>
      <c r="E214" s="95"/>
      <c r="F214" s="94"/>
      <c r="G214" s="93"/>
      <c r="H214" s="92"/>
      <c r="I214" s="91"/>
      <c r="J214" s="91"/>
      <c r="K214" s="91"/>
    </row>
    <row r="215" spans="3:11" ht="18" customHeight="1" x14ac:dyDescent="0.2">
      <c r="C215" s="24" t="s">
        <v>56</v>
      </c>
      <c r="D215" s="38"/>
      <c r="E215" s="38"/>
      <c r="F215" s="37"/>
      <c r="G215" s="69"/>
    </row>
    <row r="216" spans="3:11" ht="18" customHeight="1" x14ac:dyDescent="0.2">
      <c r="C216" s="54" t="s">
        <v>9</v>
      </c>
      <c r="D216" s="54"/>
      <c r="E216" s="54"/>
      <c r="F216" s="61" t="s">
        <v>8</v>
      </c>
      <c r="G216" s="61"/>
    </row>
    <row r="217" spans="3:11" ht="18" customHeight="1" x14ac:dyDescent="0.2">
      <c r="C217" s="68" t="s">
        <v>26</v>
      </c>
      <c r="D217" s="68"/>
      <c r="E217" s="68"/>
      <c r="F217" s="90">
        <f>74604.79+506.75</f>
        <v>75111.539999999994</v>
      </c>
      <c r="G217" s="89"/>
      <c r="H217" s="27"/>
    </row>
    <row r="218" spans="3:11" ht="18" customHeight="1" x14ac:dyDescent="0.2">
      <c r="C218" s="68" t="s">
        <v>55</v>
      </c>
      <c r="D218" s="68"/>
      <c r="E218" s="68"/>
      <c r="F218" s="67">
        <f>112+220+600.35+112</f>
        <v>1044.3499999999999</v>
      </c>
      <c r="G218" s="67"/>
    </row>
    <row r="219" spans="3:11" ht="18.75" x14ac:dyDescent="0.2">
      <c r="C219" s="68" t="s">
        <v>54</v>
      </c>
      <c r="D219" s="68"/>
      <c r="E219" s="68"/>
      <c r="F219" s="40">
        <f>'[1]RELAÇÃO DE DESPESAS PAGAS'!$R$8</f>
        <v>0</v>
      </c>
      <c r="G219" s="40"/>
    </row>
    <row r="220" spans="3:11" ht="18.75" x14ac:dyDescent="0.2">
      <c r="C220" s="68" t="s">
        <v>53</v>
      </c>
      <c r="D220" s="68"/>
      <c r="E220" s="68"/>
      <c r="F220" s="40">
        <f>F19+F20</f>
        <v>11.120000000000001</v>
      </c>
      <c r="G220" s="40"/>
    </row>
    <row r="221" spans="3:11" ht="18.75" x14ac:dyDescent="0.2">
      <c r="C221" s="68" t="s">
        <v>52</v>
      </c>
      <c r="D221" s="68"/>
      <c r="E221" s="68"/>
      <c r="F221" s="67">
        <v>0</v>
      </c>
      <c r="G221" s="67"/>
    </row>
    <row r="222" spans="3:11" ht="18" customHeight="1" x14ac:dyDescent="0.2">
      <c r="C222" s="26" t="s">
        <v>51</v>
      </c>
      <c r="D222" s="26"/>
      <c r="E222" s="26"/>
      <c r="F222" s="25">
        <f>F217-F218+F219+F220-F221</f>
        <v>74078.309999999983</v>
      </c>
      <c r="G222" s="25"/>
    </row>
    <row r="223" spans="3:11" ht="18" customHeight="1" x14ac:dyDescent="0.2">
      <c r="C223" s="88"/>
      <c r="D223" s="38"/>
      <c r="E223" s="38"/>
      <c r="F223" s="37"/>
      <c r="G223" s="69"/>
    </row>
    <row r="224" spans="3:11" ht="18" customHeight="1" x14ac:dyDescent="0.2">
      <c r="C224" s="54" t="s">
        <v>50</v>
      </c>
      <c r="D224" s="54"/>
      <c r="E224" s="54"/>
      <c r="F224" s="25">
        <f>F222+F212+F205</f>
        <v>74440.549999999988</v>
      </c>
      <c r="G224" s="25"/>
    </row>
    <row r="225" spans="1:256" s="66" customFormat="1" ht="21" x14ac:dyDescent="0.2">
      <c r="A225" s="87"/>
      <c r="B225" s="6"/>
      <c r="C225" s="24" t="s">
        <v>49</v>
      </c>
      <c r="D225" s="38"/>
      <c r="E225" s="38"/>
      <c r="F225" s="37"/>
      <c r="G225" s="69"/>
      <c r="H225" s="2"/>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c r="HP225" s="1"/>
      <c r="HQ225" s="1"/>
      <c r="HR225" s="1"/>
      <c r="HS225" s="1"/>
      <c r="HT225" s="1"/>
      <c r="HU225" s="1"/>
      <c r="HV225" s="1"/>
      <c r="HW225" s="1"/>
      <c r="HX225" s="1"/>
      <c r="HY225" s="1"/>
      <c r="HZ225" s="1"/>
      <c r="IA225" s="1"/>
      <c r="IB225" s="1"/>
      <c r="IC225" s="1"/>
      <c r="ID225" s="1"/>
      <c r="IE225" s="1"/>
      <c r="IF225" s="1"/>
      <c r="IG225" s="1"/>
      <c r="IH225" s="1"/>
      <c r="II225" s="1"/>
      <c r="IJ225" s="1"/>
      <c r="IK225" s="1"/>
      <c r="IL225" s="1"/>
      <c r="IM225" s="1"/>
      <c r="IN225" s="1"/>
      <c r="IO225" s="1"/>
      <c r="IP225" s="1"/>
      <c r="IQ225" s="1"/>
      <c r="IR225" s="1"/>
      <c r="IS225" s="1"/>
      <c r="IT225" s="1"/>
      <c r="IU225" s="1"/>
      <c r="IV225" s="1"/>
    </row>
    <row r="226" spans="1:256" ht="15.75" x14ac:dyDescent="0.2">
      <c r="C226" s="86" t="s">
        <v>9</v>
      </c>
      <c r="D226" s="85"/>
      <c r="E226" s="84" t="s">
        <v>48</v>
      </c>
      <c r="F226" s="83" t="s">
        <v>8</v>
      </c>
      <c r="G226" s="61"/>
    </row>
    <row r="227" spans="1:256" ht="18" customHeight="1" x14ac:dyDescent="0.2">
      <c r="C227" s="82" t="s">
        <v>47</v>
      </c>
      <c r="D227" s="81"/>
      <c r="E227" s="78"/>
      <c r="F227" s="41">
        <f>'[1]RELAÇÃO DE DESPESAS PAGAS'!$R$4</f>
        <v>0</v>
      </c>
      <c r="G227" s="40"/>
      <c r="H227" s="27"/>
    </row>
    <row r="228" spans="1:256" ht="18" customHeight="1" x14ac:dyDescent="0.2">
      <c r="C228" s="80" t="s">
        <v>46</v>
      </c>
      <c r="D228" s="79"/>
      <c r="E228" s="78"/>
      <c r="F228" s="77">
        <v>0</v>
      </c>
      <c r="G228" s="76"/>
      <c r="H228" s="27"/>
    </row>
    <row r="229" spans="1:256" ht="18" customHeight="1" x14ac:dyDescent="0.2">
      <c r="C229" s="75" t="s">
        <v>45</v>
      </c>
      <c r="D229" s="75"/>
      <c r="E229" s="75"/>
      <c r="F229" s="75"/>
      <c r="G229" s="75"/>
    </row>
    <row r="230" spans="1:256" ht="18" customHeight="1" x14ac:dyDescent="0.2">
      <c r="C230" s="75"/>
      <c r="D230" s="75"/>
      <c r="E230" s="75"/>
      <c r="F230" s="75"/>
      <c r="G230" s="75"/>
      <c r="H230" s="71"/>
      <c r="I230" s="70"/>
      <c r="J230" s="70"/>
      <c r="K230" s="70"/>
      <c r="L230" s="70"/>
      <c r="M230" s="70"/>
      <c r="N230" s="70"/>
      <c r="O230" s="70"/>
      <c r="P230" s="70"/>
      <c r="Q230" s="70"/>
      <c r="R230" s="70"/>
      <c r="S230" s="70"/>
      <c r="T230" s="70"/>
      <c r="U230" s="70"/>
      <c r="V230" s="70"/>
      <c r="W230" s="70"/>
      <c r="X230" s="70"/>
      <c r="Y230" s="70"/>
      <c r="Z230" s="70"/>
      <c r="AA230" s="70"/>
      <c r="AB230" s="70"/>
      <c r="AC230" s="70"/>
      <c r="AD230" s="70"/>
      <c r="AE230" s="70"/>
      <c r="AF230" s="70"/>
      <c r="AG230" s="70"/>
      <c r="AH230" s="70"/>
      <c r="AI230" s="70"/>
      <c r="AJ230" s="70"/>
      <c r="AK230" s="70"/>
      <c r="AL230" s="70"/>
      <c r="AM230" s="70"/>
      <c r="AN230" s="70"/>
      <c r="AO230" s="70"/>
      <c r="AP230" s="70"/>
      <c r="AQ230" s="70"/>
      <c r="AR230" s="70"/>
      <c r="AS230" s="70"/>
      <c r="AT230" s="70"/>
      <c r="AU230" s="70"/>
      <c r="AV230" s="70"/>
      <c r="AW230" s="70"/>
      <c r="AX230" s="70"/>
      <c r="AY230" s="70"/>
      <c r="AZ230" s="70"/>
      <c r="BA230" s="70"/>
      <c r="BB230" s="70"/>
      <c r="BC230" s="70"/>
      <c r="BD230" s="70"/>
      <c r="BE230" s="70"/>
      <c r="BF230" s="70"/>
      <c r="BG230" s="70"/>
      <c r="BH230" s="70"/>
      <c r="BI230" s="70"/>
      <c r="BJ230" s="70"/>
      <c r="BK230" s="70"/>
      <c r="BL230" s="70"/>
      <c r="BM230" s="70"/>
      <c r="BN230" s="70"/>
      <c r="BO230" s="70"/>
      <c r="BP230" s="70"/>
      <c r="BQ230" s="70"/>
      <c r="BR230" s="70"/>
      <c r="BS230" s="70"/>
      <c r="BT230" s="70"/>
      <c r="BU230" s="70"/>
      <c r="BV230" s="70"/>
      <c r="BW230" s="70"/>
      <c r="BX230" s="70"/>
      <c r="BY230" s="70"/>
      <c r="BZ230" s="70"/>
      <c r="CA230" s="70"/>
      <c r="CB230" s="70"/>
      <c r="CC230" s="70"/>
      <c r="CD230" s="70"/>
      <c r="CE230" s="70"/>
      <c r="CF230" s="70"/>
      <c r="CG230" s="70"/>
      <c r="CH230" s="70"/>
      <c r="CI230" s="70"/>
      <c r="CJ230" s="70"/>
      <c r="CK230" s="70"/>
      <c r="CL230" s="70"/>
      <c r="CM230" s="70"/>
      <c r="CN230" s="70"/>
      <c r="CO230" s="70"/>
      <c r="CP230" s="70"/>
      <c r="CQ230" s="70"/>
      <c r="CR230" s="70"/>
      <c r="CS230" s="70"/>
      <c r="CT230" s="70"/>
      <c r="CU230" s="70"/>
      <c r="CV230" s="70"/>
      <c r="CW230" s="70"/>
      <c r="CX230" s="70"/>
      <c r="CY230" s="70"/>
      <c r="CZ230" s="70"/>
      <c r="DA230" s="70"/>
      <c r="DB230" s="70"/>
      <c r="DC230" s="70"/>
      <c r="DD230" s="70"/>
      <c r="DE230" s="70"/>
      <c r="DF230" s="70"/>
      <c r="DG230" s="70"/>
      <c r="DH230" s="70"/>
      <c r="DI230" s="70"/>
      <c r="DJ230" s="70"/>
      <c r="DK230" s="70"/>
      <c r="DL230" s="70"/>
      <c r="DM230" s="70"/>
      <c r="DN230" s="70"/>
      <c r="DO230" s="70"/>
      <c r="DP230" s="70"/>
      <c r="DQ230" s="70"/>
      <c r="DR230" s="70"/>
      <c r="DS230" s="70"/>
      <c r="DT230" s="70"/>
      <c r="DU230" s="70"/>
      <c r="DV230" s="70"/>
      <c r="DW230" s="70"/>
      <c r="DX230" s="70"/>
      <c r="DY230" s="70"/>
      <c r="DZ230" s="70"/>
      <c r="EA230" s="70"/>
      <c r="EB230" s="70"/>
      <c r="EC230" s="70"/>
      <c r="ED230" s="70"/>
      <c r="EE230" s="70"/>
      <c r="EF230" s="70"/>
      <c r="EG230" s="70"/>
      <c r="EH230" s="70"/>
      <c r="EI230" s="70"/>
      <c r="EJ230" s="70"/>
      <c r="EK230" s="70"/>
      <c r="EL230" s="70"/>
      <c r="EM230" s="70"/>
      <c r="EN230" s="70"/>
      <c r="EO230" s="70"/>
      <c r="EP230" s="70"/>
      <c r="EQ230" s="70"/>
      <c r="ER230" s="70"/>
      <c r="ES230" s="70"/>
      <c r="ET230" s="70"/>
      <c r="EU230" s="70"/>
      <c r="EV230" s="70"/>
      <c r="EW230" s="70"/>
      <c r="EX230" s="70"/>
      <c r="EY230" s="70"/>
      <c r="EZ230" s="70"/>
      <c r="FA230" s="70"/>
      <c r="FB230" s="70"/>
      <c r="FC230" s="70"/>
      <c r="FD230" s="70"/>
      <c r="FE230" s="70"/>
      <c r="FF230" s="70"/>
      <c r="FG230" s="70"/>
      <c r="FH230" s="70"/>
      <c r="FI230" s="70"/>
      <c r="FJ230" s="70"/>
      <c r="FK230" s="70"/>
      <c r="FL230" s="70"/>
      <c r="FM230" s="70"/>
      <c r="FN230" s="70"/>
      <c r="FO230" s="70"/>
      <c r="FP230" s="70"/>
      <c r="FQ230" s="70"/>
      <c r="FR230" s="70"/>
      <c r="FS230" s="70"/>
      <c r="FT230" s="70"/>
      <c r="FU230" s="70"/>
      <c r="FV230" s="70"/>
      <c r="FW230" s="70"/>
      <c r="FX230" s="70"/>
      <c r="FY230" s="70"/>
      <c r="FZ230" s="70"/>
      <c r="GA230" s="70"/>
      <c r="GB230" s="70"/>
      <c r="GC230" s="70"/>
      <c r="GD230" s="70"/>
      <c r="GE230" s="70"/>
      <c r="GF230" s="70"/>
      <c r="GG230" s="70"/>
      <c r="GH230" s="70"/>
      <c r="GI230" s="70"/>
      <c r="GJ230" s="70"/>
      <c r="GK230" s="70"/>
      <c r="GL230" s="70"/>
      <c r="GM230" s="70"/>
      <c r="GN230" s="70"/>
      <c r="GO230" s="70"/>
      <c r="GP230" s="70"/>
      <c r="GQ230" s="70"/>
      <c r="GR230" s="70"/>
      <c r="GS230" s="70"/>
      <c r="GT230" s="70"/>
      <c r="GU230" s="70"/>
      <c r="GV230" s="70"/>
      <c r="GW230" s="70"/>
      <c r="GX230" s="70"/>
      <c r="GY230" s="70"/>
      <c r="GZ230" s="70"/>
      <c r="HA230" s="70"/>
      <c r="HB230" s="70"/>
      <c r="HC230" s="70"/>
      <c r="HD230" s="70"/>
      <c r="HE230" s="70"/>
      <c r="HF230" s="70"/>
      <c r="HG230" s="70"/>
      <c r="HH230" s="70"/>
      <c r="HI230" s="70"/>
      <c r="HJ230" s="70"/>
      <c r="HK230" s="70"/>
      <c r="HL230" s="70"/>
      <c r="HM230" s="70"/>
      <c r="HN230" s="70"/>
      <c r="HO230" s="70"/>
      <c r="HP230" s="70"/>
      <c r="HQ230" s="70"/>
      <c r="HR230" s="70"/>
      <c r="HS230" s="70"/>
      <c r="HT230" s="70"/>
      <c r="HU230" s="70"/>
      <c r="HV230" s="70"/>
      <c r="HW230" s="70"/>
      <c r="HX230" s="70"/>
      <c r="HY230" s="70"/>
      <c r="HZ230" s="70"/>
      <c r="IA230" s="70"/>
      <c r="IB230" s="70"/>
      <c r="IC230" s="70"/>
      <c r="ID230" s="70"/>
      <c r="IE230" s="70"/>
      <c r="IF230" s="70"/>
      <c r="IG230" s="70"/>
      <c r="IH230" s="70"/>
      <c r="II230" s="70"/>
      <c r="IJ230" s="70"/>
      <c r="IK230" s="70"/>
      <c r="IL230" s="70"/>
      <c r="IM230" s="70"/>
      <c r="IN230" s="70"/>
      <c r="IO230" s="70"/>
      <c r="IP230" s="70"/>
      <c r="IQ230" s="70"/>
      <c r="IR230" s="70"/>
      <c r="IS230" s="70"/>
      <c r="IT230" s="70"/>
      <c r="IU230" s="70"/>
      <c r="IV230" s="70"/>
    </row>
    <row r="231" spans="1:256" ht="18" customHeight="1" x14ac:dyDescent="0.2">
      <c r="C231" s="74"/>
      <c r="D231" s="73"/>
      <c r="E231" s="73"/>
      <c r="F231" s="73"/>
      <c r="G231" s="72"/>
      <c r="H231" s="71"/>
      <c r="I231" s="70"/>
      <c r="J231" s="70"/>
      <c r="K231" s="70"/>
      <c r="L231" s="70"/>
      <c r="M231" s="70"/>
      <c r="N231" s="70"/>
      <c r="O231" s="70"/>
      <c r="P231" s="70"/>
      <c r="Q231" s="70"/>
      <c r="R231" s="70"/>
      <c r="S231" s="70"/>
      <c r="T231" s="70"/>
      <c r="U231" s="70"/>
      <c r="V231" s="70"/>
      <c r="W231" s="70"/>
      <c r="X231" s="70"/>
      <c r="Y231" s="70"/>
      <c r="Z231" s="70"/>
      <c r="AA231" s="70"/>
      <c r="AB231" s="70"/>
      <c r="AC231" s="70"/>
      <c r="AD231" s="70"/>
      <c r="AE231" s="70"/>
      <c r="AF231" s="70"/>
      <c r="AG231" s="70"/>
      <c r="AH231" s="70"/>
      <c r="AI231" s="70"/>
      <c r="AJ231" s="70"/>
      <c r="AK231" s="70"/>
      <c r="AL231" s="70"/>
      <c r="AM231" s="70"/>
      <c r="AN231" s="70"/>
      <c r="AO231" s="70"/>
      <c r="AP231" s="70"/>
      <c r="AQ231" s="70"/>
      <c r="AR231" s="70"/>
      <c r="AS231" s="70"/>
      <c r="AT231" s="70"/>
      <c r="AU231" s="70"/>
      <c r="AV231" s="70"/>
      <c r="AW231" s="70"/>
      <c r="AX231" s="70"/>
      <c r="AY231" s="70"/>
      <c r="AZ231" s="70"/>
      <c r="BA231" s="70"/>
      <c r="BB231" s="70"/>
      <c r="BC231" s="70"/>
      <c r="BD231" s="70"/>
      <c r="BE231" s="70"/>
      <c r="BF231" s="70"/>
      <c r="BG231" s="70"/>
      <c r="BH231" s="70"/>
      <c r="BI231" s="70"/>
      <c r="BJ231" s="70"/>
      <c r="BK231" s="70"/>
      <c r="BL231" s="70"/>
      <c r="BM231" s="70"/>
      <c r="BN231" s="70"/>
      <c r="BO231" s="70"/>
      <c r="BP231" s="70"/>
      <c r="BQ231" s="70"/>
      <c r="BR231" s="70"/>
      <c r="BS231" s="70"/>
      <c r="BT231" s="70"/>
      <c r="BU231" s="70"/>
      <c r="BV231" s="70"/>
      <c r="BW231" s="70"/>
      <c r="BX231" s="70"/>
      <c r="BY231" s="70"/>
      <c r="BZ231" s="70"/>
      <c r="CA231" s="70"/>
      <c r="CB231" s="70"/>
      <c r="CC231" s="70"/>
      <c r="CD231" s="70"/>
      <c r="CE231" s="70"/>
      <c r="CF231" s="70"/>
      <c r="CG231" s="70"/>
      <c r="CH231" s="70"/>
      <c r="CI231" s="70"/>
      <c r="CJ231" s="70"/>
      <c r="CK231" s="70"/>
      <c r="CL231" s="70"/>
      <c r="CM231" s="70"/>
      <c r="CN231" s="70"/>
      <c r="CO231" s="70"/>
      <c r="CP231" s="70"/>
      <c r="CQ231" s="70"/>
      <c r="CR231" s="70"/>
      <c r="CS231" s="70"/>
      <c r="CT231" s="70"/>
      <c r="CU231" s="70"/>
      <c r="CV231" s="70"/>
      <c r="CW231" s="70"/>
      <c r="CX231" s="70"/>
      <c r="CY231" s="70"/>
      <c r="CZ231" s="70"/>
      <c r="DA231" s="70"/>
      <c r="DB231" s="70"/>
      <c r="DC231" s="70"/>
      <c r="DD231" s="70"/>
      <c r="DE231" s="70"/>
      <c r="DF231" s="70"/>
      <c r="DG231" s="70"/>
      <c r="DH231" s="70"/>
      <c r="DI231" s="70"/>
      <c r="DJ231" s="70"/>
      <c r="DK231" s="70"/>
      <c r="DL231" s="70"/>
      <c r="DM231" s="70"/>
      <c r="DN231" s="70"/>
      <c r="DO231" s="70"/>
      <c r="DP231" s="70"/>
      <c r="DQ231" s="70"/>
      <c r="DR231" s="70"/>
      <c r="DS231" s="70"/>
      <c r="DT231" s="70"/>
      <c r="DU231" s="70"/>
      <c r="DV231" s="70"/>
      <c r="DW231" s="70"/>
      <c r="DX231" s="70"/>
      <c r="DY231" s="70"/>
      <c r="DZ231" s="70"/>
      <c r="EA231" s="70"/>
      <c r="EB231" s="70"/>
      <c r="EC231" s="70"/>
      <c r="ED231" s="70"/>
      <c r="EE231" s="70"/>
      <c r="EF231" s="70"/>
      <c r="EG231" s="70"/>
      <c r="EH231" s="70"/>
      <c r="EI231" s="70"/>
      <c r="EJ231" s="70"/>
      <c r="EK231" s="70"/>
      <c r="EL231" s="70"/>
      <c r="EM231" s="70"/>
      <c r="EN231" s="70"/>
      <c r="EO231" s="70"/>
      <c r="EP231" s="70"/>
      <c r="EQ231" s="70"/>
      <c r="ER231" s="70"/>
      <c r="ES231" s="70"/>
      <c r="ET231" s="70"/>
      <c r="EU231" s="70"/>
      <c r="EV231" s="70"/>
      <c r="EW231" s="70"/>
      <c r="EX231" s="70"/>
      <c r="EY231" s="70"/>
      <c r="EZ231" s="70"/>
      <c r="FA231" s="70"/>
      <c r="FB231" s="70"/>
      <c r="FC231" s="70"/>
      <c r="FD231" s="70"/>
      <c r="FE231" s="70"/>
      <c r="FF231" s="70"/>
      <c r="FG231" s="70"/>
      <c r="FH231" s="70"/>
      <c r="FI231" s="70"/>
      <c r="FJ231" s="70"/>
      <c r="FK231" s="70"/>
      <c r="FL231" s="70"/>
      <c r="FM231" s="70"/>
      <c r="FN231" s="70"/>
      <c r="FO231" s="70"/>
      <c r="FP231" s="70"/>
      <c r="FQ231" s="70"/>
      <c r="FR231" s="70"/>
      <c r="FS231" s="70"/>
      <c r="FT231" s="70"/>
      <c r="FU231" s="70"/>
      <c r="FV231" s="70"/>
      <c r="FW231" s="70"/>
      <c r="FX231" s="70"/>
      <c r="FY231" s="70"/>
      <c r="FZ231" s="70"/>
      <c r="GA231" s="70"/>
      <c r="GB231" s="70"/>
      <c r="GC231" s="70"/>
      <c r="GD231" s="70"/>
      <c r="GE231" s="70"/>
      <c r="GF231" s="70"/>
      <c r="GG231" s="70"/>
      <c r="GH231" s="70"/>
      <c r="GI231" s="70"/>
      <c r="GJ231" s="70"/>
      <c r="GK231" s="70"/>
      <c r="GL231" s="70"/>
      <c r="GM231" s="70"/>
      <c r="GN231" s="70"/>
      <c r="GO231" s="70"/>
      <c r="GP231" s="70"/>
      <c r="GQ231" s="70"/>
      <c r="GR231" s="70"/>
      <c r="GS231" s="70"/>
      <c r="GT231" s="70"/>
      <c r="GU231" s="70"/>
      <c r="GV231" s="70"/>
      <c r="GW231" s="70"/>
      <c r="GX231" s="70"/>
      <c r="GY231" s="70"/>
      <c r="GZ231" s="70"/>
      <c r="HA231" s="70"/>
      <c r="HB231" s="70"/>
      <c r="HC231" s="70"/>
      <c r="HD231" s="70"/>
      <c r="HE231" s="70"/>
      <c r="HF231" s="70"/>
      <c r="HG231" s="70"/>
      <c r="HH231" s="70"/>
      <c r="HI231" s="70"/>
      <c r="HJ231" s="70"/>
      <c r="HK231" s="70"/>
      <c r="HL231" s="70"/>
      <c r="HM231" s="70"/>
      <c r="HN231" s="70"/>
      <c r="HO231" s="70"/>
      <c r="HP231" s="70"/>
      <c r="HQ231" s="70"/>
      <c r="HR231" s="70"/>
      <c r="HS231" s="70"/>
      <c r="HT231" s="70"/>
      <c r="HU231" s="70"/>
      <c r="HV231" s="70"/>
      <c r="HW231" s="70"/>
      <c r="HX231" s="70"/>
      <c r="HY231" s="70"/>
      <c r="HZ231" s="70"/>
      <c r="IA231" s="70"/>
      <c r="IB231" s="70"/>
      <c r="IC231" s="70"/>
      <c r="ID231" s="70"/>
      <c r="IE231" s="70"/>
      <c r="IF231" s="70"/>
      <c r="IG231" s="70"/>
      <c r="IH231" s="70"/>
      <c r="II231" s="70"/>
      <c r="IJ231" s="70"/>
      <c r="IK231" s="70"/>
      <c r="IL231" s="70"/>
      <c r="IM231" s="70"/>
      <c r="IN231" s="70"/>
      <c r="IO231" s="70"/>
      <c r="IP231" s="70"/>
      <c r="IQ231" s="70"/>
      <c r="IR231" s="70"/>
      <c r="IS231" s="70"/>
      <c r="IT231" s="70"/>
      <c r="IU231" s="70"/>
      <c r="IV231" s="70"/>
    </row>
    <row r="232" spans="1:256" ht="18" customHeight="1" x14ac:dyDescent="0.2">
      <c r="C232" s="24" t="s">
        <v>44</v>
      </c>
      <c r="D232" s="38"/>
      <c r="E232" s="38"/>
      <c r="F232" s="37"/>
      <c r="G232" s="69"/>
    </row>
    <row r="233" spans="1:256" ht="18" customHeight="1" x14ac:dyDescent="0.2">
      <c r="C233" s="54" t="s">
        <v>9</v>
      </c>
      <c r="D233" s="54"/>
      <c r="E233" s="54"/>
      <c r="F233" s="61" t="s">
        <v>8</v>
      </c>
      <c r="G233" s="61"/>
    </row>
    <row r="234" spans="1:256" ht="18" customHeight="1" x14ac:dyDescent="0.2">
      <c r="C234" s="68" t="s">
        <v>43</v>
      </c>
      <c r="D234" s="68"/>
      <c r="E234" s="68"/>
      <c r="F234" s="67">
        <f>'[1]SALDO DE ESTOQUE'!C24</f>
        <v>0</v>
      </c>
      <c r="G234" s="67"/>
      <c r="H234" s="27"/>
      <c r="IV234" s="66"/>
    </row>
    <row r="235" spans="1:256" ht="18" customHeight="1" x14ac:dyDescent="0.2">
      <c r="C235" s="68" t="s">
        <v>42</v>
      </c>
      <c r="D235" s="68"/>
      <c r="E235" s="68"/>
      <c r="F235" s="67">
        <f>'[1]SALDO DE ESTOQUE'!C54</f>
        <v>0</v>
      </c>
      <c r="G235" s="67"/>
      <c r="H235" s="27"/>
    </row>
    <row r="236" spans="1:256" ht="18" customHeight="1" x14ac:dyDescent="0.2">
      <c r="C236" s="68" t="s">
        <v>41</v>
      </c>
      <c r="D236" s="68"/>
      <c r="E236" s="68"/>
      <c r="F236" s="67">
        <v>0</v>
      </c>
      <c r="G236" s="67"/>
      <c r="H236" s="27"/>
    </row>
    <row r="237" spans="1:256" ht="18" customHeight="1" x14ac:dyDescent="0.2">
      <c r="C237" s="26" t="s">
        <v>40</v>
      </c>
      <c r="D237" s="26"/>
      <c r="E237" s="26"/>
      <c r="F237" s="25">
        <f>F234+F235+F236</f>
        <v>0</v>
      </c>
      <c r="G237" s="25"/>
      <c r="H237" s="27"/>
      <c r="L237" s="66"/>
      <c r="M237" s="66"/>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66"/>
      <c r="AL237" s="66"/>
      <c r="AM237" s="66"/>
      <c r="AN237" s="66"/>
      <c r="AO237" s="66"/>
      <c r="AP237" s="66"/>
      <c r="AQ237" s="66"/>
      <c r="AR237" s="66"/>
      <c r="AS237" s="66"/>
      <c r="AT237" s="66"/>
      <c r="AU237" s="66"/>
      <c r="AV237" s="66"/>
      <c r="AW237" s="66"/>
      <c r="AX237" s="66"/>
      <c r="AY237" s="66"/>
      <c r="AZ237" s="66"/>
      <c r="BA237" s="66"/>
      <c r="BB237" s="66"/>
      <c r="BC237" s="66"/>
      <c r="BD237" s="66"/>
      <c r="BE237" s="66"/>
      <c r="BF237" s="66"/>
      <c r="BG237" s="66"/>
      <c r="BH237" s="66"/>
      <c r="BI237" s="66"/>
      <c r="BJ237" s="66"/>
      <c r="BK237" s="66"/>
      <c r="BL237" s="66"/>
      <c r="BM237" s="66"/>
      <c r="BN237" s="66"/>
      <c r="BO237" s="66"/>
      <c r="BP237" s="66"/>
      <c r="BQ237" s="66"/>
      <c r="BR237" s="66"/>
      <c r="BS237" s="66"/>
      <c r="BT237" s="66"/>
      <c r="BU237" s="66"/>
      <c r="BV237" s="66"/>
      <c r="BW237" s="66"/>
      <c r="BX237" s="66"/>
      <c r="BY237" s="66"/>
      <c r="BZ237" s="66"/>
      <c r="CA237" s="66"/>
      <c r="CB237" s="66"/>
      <c r="CC237" s="66"/>
      <c r="CD237" s="66"/>
      <c r="CE237" s="66"/>
      <c r="CF237" s="66"/>
      <c r="CG237" s="66"/>
      <c r="CH237" s="66"/>
      <c r="CI237" s="66"/>
      <c r="CJ237" s="66"/>
      <c r="CK237" s="66"/>
      <c r="CL237" s="66"/>
      <c r="CM237" s="66"/>
      <c r="CN237" s="66"/>
      <c r="CO237" s="66"/>
      <c r="CP237" s="66"/>
      <c r="CQ237" s="66"/>
      <c r="CR237" s="66"/>
      <c r="CS237" s="66"/>
      <c r="CT237" s="66"/>
      <c r="CU237" s="66"/>
      <c r="CV237" s="66"/>
      <c r="CW237" s="66"/>
      <c r="CX237" s="66"/>
      <c r="CY237" s="66"/>
      <c r="CZ237" s="66"/>
      <c r="DA237" s="66"/>
      <c r="DB237" s="66"/>
      <c r="DC237" s="66"/>
      <c r="DD237" s="66"/>
      <c r="DE237" s="66"/>
      <c r="DF237" s="66"/>
      <c r="DG237" s="66"/>
      <c r="DH237" s="66"/>
      <c r="DI237" s="66"/>
      <c r="DJ237" s="66"/>
      <c r="DK237" s="66"/>
      <c r="DL237" s="66"/>
      <c r="DM237" s="66"/>
      <c r="DN237" s="66"/>
      <c r="DO237" s="66"/>
      <c r="DP237" s="66"/>
      <c r="DQ237" s="66"/>
      <c r="DR237" s="66"/>
      <c r="DS237" s="66"/>
      <c r="DT237" s="66"/>
      <c r="DU237" s="66"/>
      <c r="DV237" s="66"/>
      <c r="DW237" s="66"/>
      <c r="DX237" s="66"/>
      <c r="DY237" s="66"/>
      <c r="DZ237" s="66"/>
      <c r="EA237" s="66"/>
      <c r="EB237" s="66"/>
      <c r="EC237" s="66"/>
      <c r="ED237" s="66"/>
      <c r="EE237" s="66"/>
      <c r="EF237" s="66"/>
      <c r="EG237" s="66"/>
      <c r="EH237" s="66"/>
      <c r="EI237" s="66"/>
      <c r="EJ237" s="66"/>
      <c r="EK237" s="66"/>
      <c r="EL237" s="66"/>
      <c r="EM237" s="66"/>
      <c r="EN237" s="66"/>
      <c r="EO237" s="66"/>
      <c r="EP237" s="66"/>
      <c r="EQ237" s="66"/>
      <c r="ER237" s="66"/>
      <c r="ES237" s="66"/>
      <c r="ET237" s="66"/>
      <c r="EU237" s="66"/>
      <c r="EV237" s="66"/>
      <c r="EW237" s="66"/>
      <c r="EX237" s="66"/>
      <c r="EY237" s="66"/>
      <c r="EZ237" s="66"/>
      <c r="FA237" s="66"/>
      <c r="FB237" s="66"/>
      <c r="FC237" s="66"/>
      <c r="FD237" s="66"/>
      <c r="FE237" s="66"/>
      <c r="FF237" s="66"/>
      <c r="FG237" s="66"/>
      <c r="FH237" s="66"/>
      <c r="FI237" s="66"/>
      <c r="FJ237" s="66"/>
      <c r="FK237" s="66"/>
      <c r="FL237" s="66"/>
      <c r="FM237" s="66"/>
      <c r="FN237" s="66"/>
      <c r="FO237" s="66"/>
      <c r="FP237" s="66"/>
      <c r="FQ237" s="66"/>
      <c r="FR237" s="66"/>
      <c r="FS237" s="66"/>
      <c r="FT237" s="66"/>
      <c r="FU237" s="66"/>
      <c r="FV237" s="66"/>
      <c r="FW237" s="66"/>
      <c r="FX237" s="66"/>
      <c r="FY237" s="66"/>
      <c r="FZ237" s="66"/>
      <c r="GA237" s="66"/>
      <c r="GB237" s="66"/>
      <c r="GC237" s="66"/>
      <c r="GD237" s="66"/>
      <c r="GE237" s="66"/>
      <c r="GF237" s="66"/>
      <c r="GG237" s="66"/>
      <c r="GH237" s="66"/>
      <c r="GI237" s="66"/>
      <c r="GJ237" s="66"/>
      <c r="GK237" s="66"/>
      <c r="GL237" s="66"/>
      <c r="GM237" s="66"/>
      <c r="GN237" s="66"/>
      <c r="GO237" s="66"/>
      <c r="GP237" s="66"/>
      <c r="GQ237" s="66"/>
      <c r="GR237" s="66"/>
      <c r="GS237" s="66"/>
      <c r="GT237" s="66"/>
      <c r="GU237" s="66"/>
      <c r="GV237" s="66"/>
      <c r="GW237" s="66"/>
      <c r="GX237" s="66"/>
      <c r="GY237" s="66"/>
      <c r="GZ237" s="66"/>
      <c r="HA237" s="66"/>
      <c r="HB237" s="66"/>
      <c r="HC237" s="66"/>
      <c r="HD237" s="66"/>
      <c r="HE237" s="66"/>
      <c r="HF237" s="66"/>
      <c r="HG237" s="66"/>
      <c r="HH237" s="66"/>
      <c r="HI237" s="66"/>
      <c r="HJ237" s="66"/>
      <c r="HK237" s="66"/>
      <c r="HL237" s="66"/>
      <c r="HM237" s="66"/>
      <c r="HN237" s="66"/>
      <c r="HO237" s="66"/>
      <c r="HP237" s="66"/>
      <c r="HQ237" s="66"/>
      <c r="HR237" s="66"/>
      <c r="HS237" s="66"/>
      <c r="HT237" s="66"/>
      <c r="HU237" s="66"/>
      <c r="HV237" s="66"/>
      <c r="HW237" s="66"/>
      <c r="HX237" s="66"/>
      <c r="HY237" s="66"/>
      <c r="HZ237" s="66"/>
      <c r="IA237" s="66"/>
      <c r="IB237" s="66"/>
      <c r="IC237" s="66"/>
      <c r="ID237" s="66"/>
      <c r="IE237" s="66"/>
      <c r="IF237" s="66"/>
      <c r="IG237" s="66"/>
      <c r="IH237" s="66"/>
      <c r="II237" s="66"/>
      <c r="IJ237" s="66"/>
      <c r="IK237" s="66"/>
      <c r="IL237" s="66"/>
      <c r="IM237" s="66"/>
      <c r="IN237" s="66"/>
      <c r="IO237" s="66"/>
      <c r="IP237" s="66"/>
      <c r="IQ237" s="66"/>
      <c r="IR237" s="66"/>
      <c r="IS237" s="66"/>
      <c r="IT237" s="66"/>
      <c r="IU237" s="66"/>
    </row>
    <row r="238" spans="1:256" ht="18" customHeight="1" x14ac:dyDescent="0.2">
      <c r="C238" s="65"/>
      <c r="D238" s="65"/>
      <c r="E238" s="65"/>
      <c r="F238" s="37"/>
      <c r="G238" s="37"/>
    </row>
    <row r="239" spans="1:256" ht="18" customHeight="1" x14ac:dyDescent="0.2">
      <c r="C239" s="64" t="s">
        <v>39</v>
      </c>
      <c r="D239" s="64"/>
      <c r="E239" s="64"/>
      <c r="F239" s="37"/>
      <c r="G239" s="36"/>
    </row>
    <row r="240" spans="1:256" ht="18" customHeight="1" x14ac:dyDescent="0.2">
      <c r="C240" s="62" t="s">
        <v>38</v>
      </c>
      <c r="D240" s="62"/>
      <c r="E240" s="38"/>
      <c r="F240" s="37"/>
      <c r="G240" s="36"/>
    </row>
    <row r="241" spans="3:13" ht="18" customHeight="1" x14ac:dyDescent="0.2">
      <c r="C241" s="54" t="s">
        <v>9</v>
      </c>
      <c r="D241" s="54"/>
      <c r="E241" s="54"/>
      <c r="F241" s="61" t="s">
        <v>8</v>
      </c>
      <c r="G241" s="61"/>
    </row>
    <row r="242" spans="3:13" ht="18" customHeight="1" x14ac:dyDescent="0.2">
      <c r="C242" s="60" t="s">
        <v>37</v>
      </c>
      <c r="D242" s="60"/>
      <c r="E242" s="60"/>
      <c r="F242" s="59">
        <v>0</v>
      </c>
      <c r="G242" s="59"/>
    </row>
    <row r="243" spans="3:13" ht="18" customHeight="1" x14ac:dyDescent="0.2">
      <c r="C243" s="58" t="s">
        <v>36</v>
      </c>
      <c r="D243" s="58"/>
      <c r="E243" s="58"/>
      <c r="F243" s="63">
        <v>0</v>
      </c>
      <c r="G243" s="63"/>
    </row>
    <row r="244" spans="3:13" ht="18.75" x14ac:dyDescent="0.2">
      <c r="C244" s="56" t="s">
        <v>35</v>
      </c>
      <c r="D244" s="56"/>
      <c r="E244" s="56"/>
      <c r="F244" s="55">
        <v>0</v>
      </c>
      <c r="G244" s="55"/>
    </row>
    <row r="245" spans="3:13" ht="18.75" x14ac:dyDescent="0.2">
      <c r="C245" s="54" t="s">
        <v>29</v>
      </c>
      <c r="D245" s="54"/>
      <c r="E245" s="53"/>
      <c r="F245" s="18">
        <f>SUM(F242:G244)</f>
        <v>0</v>
      </c>
      <c r="G245" s="18"/>
    </row>
    <row r="246" spans="3:13" ht="15" customHeight="1" x14ac:dyDescent="0.2">
      <c r="C246" s="52"/>
      <c r="D246" s="52"/>
      <c r="E246" s="52"/>
      <c r="F246" s="51"/>
      <c r="G246" s="51"/>
    </row>
    <row r="247" spans="3:13" ht="18" customHeight="1" x14ac:dyDescent="0.2">
      <c r="C247" s="62" t="s">
        <v>34</v>
      </c>
      <c r="D247" s="62"/>
      <c r="E247" s="38"/>
      <c r="F247" s="37"/>
      <c r="G247" s="36"/>
    </row>
    <row r="248" spans="3:13" ht="18" customHeight="1" x14ac:dyDescent="0.2">
      <c r="C248" s="54" t="s">
        <v>9</v>
      </c>
      <c r="D248" s="54"/>
      <c r="E248" s="54"/>
      <c r="F248" s="61" t="s">
        <v>8</v>
      </c>
      <c r="G248" s="61"/>
    </row>
    <row r="249" spans="3:13" ht="18" customHeight="1" x14ac:dyDescent="0.2">
      <c r="C249" s="60" t="s">
        <v>33</v>
      </c>
      <c r="D249" s="60"/>
      <c r="E249" s="60"/>
      <c r="F249" s="59">
        <v>102448.4</v>
      </c>
      <c r="G249" s="59"/>
    </row>
    <row r="250" spans="3:13" ht="18" customHeight="1" x14ac:dyDescent="0.2">
      <c r="C250" s="60" t="s">
        <v>32</v>
      </c>
      <c r="D250" s="60"/>
      <c r="E250" s="60"/>
      <c r="F250" s="59">
        <v>1366350.64</v>
      </c>
      <c r="G250" s="59"/>
    </row>
    <row r="251" spans="3:13" ht="18" customHeight="1" x14ac:dyDescent="0.2">
      <c r="C251" s="58" t="s">
        <v>31</v>
      </c>
      <c r="D251" s="58"/>
      <c r="E251" s="58"/>
      <c r="F251" s="55">
        <v>503.22</v>
      </c>
      <c r="G251" s="55"/>
      <c r="H251" s="57"/>
    </row>
    <row r="252" spans="3:13" ht="18" customHeight="1" x14ac:dyDescent="0.2">
      <c r="C252" s="56" t="s">
        <v>30</v>
      </c>
      <c r="D252" s="56"/>
      <c r="E252" s="56"/>
      <c r="F252" s="55">
        <v>0</v>
      </c>
      <c r="G252" s="55"/>
    </row>
    <row r="253" spans="3:13" ht="18.75" x14ac:dyDescent="0.2">
      <c r="C253" s="54" t="s">
        <v>29</v>
      </c>
      <c r="D253" s="54"/>
      <c r="E253" s="53"/>
      <c r="F253" s="18">
        <f>SUM(F249:G252)</f>
        <v>1469302.2599999998</v>
      </c>
      <c r="G253" s="18"/>
    </row>
    <row r="254" spans="3:13" ht="18.75" x14ac:dyDescent="0.2">
      <c r="C254" s="52"/>
      <c r="D254" s="52"/>
      <c r="E254" s="52"/>
      <c r="F254" s="51"/>
      <c r="G254" s="51"/>
    </row>
    <row r="255" spans="3:13" ht="18" customHeight="1" x14ac:dyDescent="0.2">
      <c r="C255" s="23" t="s">
        <v>28</v>
      </c>
      <c r="D255" s="23"/>
      <c r="E255" s="23"/>
      <c r="F255" s="50">
        <f>F245+F253</f>
        <v>1469302.2599999998</v>
      </c>
      <c r="G255" s="49"/>
    </row>
    <row r="256" spans="3:13" ht="18" customHeight="1" x14ac:dyDescent="0.2">
      <c r="C256" s="24" t="s">
        <v>27</v>
      </c>
      <c r="D256" s="38"/>
      <c r="E256" s="38"/>
      <c r="F256" s="37"/>
      <c r="G256" s="36"/>
      <c r="H256" s="48"/>
      <c r="K256" s="39"/>
      <c r="M256" s="39"/>
    </row>
    <row r="257" spans="1:13" ht="18" customHeight="1" x14ac:dyDescent="0.2">
      <c r="C257" s="23" t="s">
        <v>9</v>
      </c>
      <c r="D257" s="23"/>
      <c r="E257" s="23"/>
      <c r="F257" s="22" t="s">
        <v>8</v>
      </c>
      <c r="G257" s="22"/>
      <c r="H257" s="48"/>
      <c r="K257" s="39"/>
      <c r="M257" s="39"/>
    </row>
    <row r="258" spans="1:13" ht="18" customHeight="1" x14ac:dyDescent="0.2">
      <c r="C258" s="47" t="s">
        <v>26</v>
      </c>
      <c r="D258" s="47"/>
      <c r="E258" s="47"/>
      <c r="F258" s="46">
        <v>-856346.55</v>
      </c>
      <c r="G258" s="45"/>
      <c r="H258" s="27"/>
      <c r="K258" s="39"/>
      <c r="M258" s="39"/>
    </row>
    <row r="259" spans="1:13" ht="18" customHeight="1" x14ac:dyDescent="0.2">
      <c r="C259" s="29" t="s">
        <v>25</v>
      </c>
      <c r="D259" s="29"/>
      <c r="E259" s="29"/>
      <c r="F259" s="44">
        <v>0</v>
      </c>
      <c r="G259" s="43"/>
      <c r="K259" s="39"/>
      <c r="M259" s="39"/>
    </row>
    <row r="260" spans="1:13" ht="18" customHeight="1" x14ac:dyDescent="0.2">
      <c r="C260" s="29" t="s">
        <v>24</v>
      </c>
      <c r="D260" s="29"/>
      <c r="E260" s="29"/>
      <c r="F260" s="42">
        <f>F40</f>
        <v>0</v>
      </c>
      <c r="G260" s="41"/>
      <c r="H260" s="27"/>
      <c r="K260" s="39"/>
    </row>
    <row r="261" spans="1:13" ht="18" customHeight="1" x14ac:dyDescent="0.2">
      <c r="C261" s="29" t="s">
        <v>23</v>
      </c>
      <c r="D261" s="29"/>
      <c r="E261" s="29"/>
      <c r="F261" s="42">
        <f>F44</f>
        <v>0</v>
      </c>
      <c r="G261" s="41"/>
      <c r="H261" s="27"/>
      <c r="K261" s="39"/>
    </row>
    <row r="262" spans="1:13" ht="18" customHeight="1" x14ac:dyDescent="0.2">
      <c r="C262" s="29" t="s">
        <v>22</v>
      </c>
      <c r="D262" s="29"/>
      <c r="E262" s="29"/>
      <c r="F262" s="40">
        <f>F48</f>
        <v>785.38919999999985</v>
      </c>
      <c r="G262" s="40"/>
      <c r="K262" s="39"/>
    </row>
    <row r="263" spans="1:13" ht="18" customHeight="1" x14ac:dyDescent="0.2">
      <c r="C263" s="26" t="s">
        <v>21</v>
      </c>
      <c r="D263" s="26"/>
      <c r="E263" s="26"/>
      <c r="F263" s="25">
        <f>F258+F259-F260-F261-F262</f>
        <v>-857131.93920000002</v>
      </c>
      <c r="G263" s="25"/>
    </row>
    <row r="264" spans="1:13" ht="21" x14ac:dyDescent="0.2">
      <c r="C264" s="24" t="s">
        <v>20</v>
      </c>
      <c r="D264" s="38"/>
      <c r="E264" s="38"/>
      <c r="F264" s="37"/>
      <c r="G264" s="36"/>
    </row>
    <row r="265" spans="1:13" ht="15.75" x14ac:dyDescent="0.2">
      <c r="C265" s="23" t="s">
        <v>9</v>
      </c>
      <c r="D265" s="23"/>
      <c r="E265" s="23"/>
      <c r="F265" s="22" t="s">
        <v>8</v>
      </c>
      <c r="G265" s="22"/>
    </row>
    <row r="266" spans="1:13" ht="17.25" x14ac:dyDescent="0.2">
      <c r="C266" s="35" t="s">
        <v>19</v>
      </c>
      <c r="D266" s="35"/>
      <c r="E266" s="35"/>
      <c r="F266" s="34">
        <v>39764.94</v>
      </c>
      <c r="G266" s="34"/>
      <c r="H266" s="27"/>
    </row>
    <row r="267" spans="1:13" ht="17.25" x14ac:dyDescent="0.2">
      <c r="C267" s="31" t="s">
        <v>18</v>
      </c>
      <c r="D267" s="31"/>
      <c r="E267" s="31"/>
      <c r="F267" s="33">
        <f>F15+F20</f>
        <v>0</v>
      </c>
      <c r="G267" s="32"/>
    </row>
    <row r="268" spans="1:13" ht="17.25" x14ac:dyDescent="0.2">
      <c r="C268" s="31" t="s">
        <v>17</v>
      </c>
      <c r="D268" s="31"/>
      <c r="E268" s="31"/>
      <c r="F268" s="30">
        <f>SUM(F269:G273)</f>
        <v>0</v>
      </c>
      <c r="G268" s="30"/>
    </row>
    <row r="269" spans="1:13" ht="17.25" x14ac:dyDescent="0.2">
      <c r="A269" t="s">
        <v>16</v>
      </c>
      <c r="B269" s="6">
        <v>6</v>
      </c>
      <c r="C269" s="29" t="s">
        <v>16</v>
      </c>
      <c r="D269" s="29"/>
      <c r="E269" s="29"/>
      <c r="F269" s="28">
        <f>SUMIF('[1]TCE - ANEXO IV - Preencher'!$D$1:$D$65536,'CONTÁBIL- FINANCEIRA '!A269,'[1]TCE - ANEXO IV - Preencher'!$N$1:$N$65536)</f>
        <v>0</v>
      </c>
      <c r="G269" s="28"/>
      <c r="H269" s="27"/>
    </row>
    <row r="270" spans="1:13" ht="17.25" x14ac:dyDescent="0.2">
      <c r="A270" t="s">
        <v>15</v>
      </c>
      <c r="B270" s="6">
        <v>6</v>
      </c>
      <c r="C270" s="29" t="s">
        <v>15</v>
      </c>
      <c r="D270" s="29"/>
      <c r="E270" s="29"/>
      <c r="F270" s="28">
        <f>SUMIF('[1]TCE - ANEXO IV - Preencher'!$D$1:$D$65536,'CONTÁBIL- FINANCEIRA '!A270,'[1]TCE - ANEXO IV - Preencher'!$N$1:$N$65536)</f>
        <v>0</v>
      </c>
      <c r="G270" s="28"/>
      <c r="H270" s="27"/>
    </row>
    <row r="271" spans="1:13" ht="18" customHeight="1" x14ac:dyDescent="0.2">
      <c r="A271" t="s">
        <v>14</v>
      </c>
      <c r="B271" s="6">
        <v>7</v>
      </c>
      <c r="C271" s="29" t="s">
        <v>14</v>
      </c>
      <c r="D271" s="29"/>
      <c r="E271" s="29"/>
      <c r="F271" s="28">
        <f>SUMIF('[1]TCE - ANEXO IV - Preencher'!$D$1:$D$65536,'CONTÁBIL- FINANCEIRA '!A271,'[1]TCE - ANEXO IV - Preencher'!$N$1:$N$65536)</f>
        <v>0</v>
      </c>
      <c r="G271" s="28"/>
      <c r="H271" s="27"/>
    </row>
    <row r="272" spans="1:13" ht="17.25" x14ac:dyDescent="0.2">
      <c r="A272" t="s">
        <v>13</v>
      </c>
      <c r="B272" s="6">
        <v>6</v>
      </c>
      <c r="C272" s="29" t="s">
        <v>13</v>
      </c>
      <c r="D272" s="29"/>
      <c r="E272" s="29"/>
      <c r="F272" s="28">
        <f>SUMIF('[1]TCE - ANEXO IV - Preencher'!$D$1:$D$65536,'CONTÁBIL- FINANCEIRA '!A272,'[1]TCE - ANEXO IV - Preencher'!$N$1:$N$65536)</f>
        <v>0</v>
      </c>
      <c r="G272" s="28"/>
      <c r="H272" s="27"/>
    </row>
    <row r="273" spans="1:11" ht="17.25" x14ac:dyDescent="0.2">
      <c r="A273" t="s">
        <v>12</v>
      </c>
      <c r="B273" s="6">
        <v>6</v>
      </c>
      <c r="C273" s="29" t="s">
        <v>12</v>
      </c>
      <c r="D273" s="29"/>
      <c r="E273" s="29"/>
      <c r="F273" s="28">
        <f>SUMIF('[1]TCE - ANEXO IV - Preencher'!$D$1:$D$65536,'CONTÁBIL- FINANCEIRA '!A273,'[1]TCE - ANEXO IV - Preencher'!$N$1:$N$65536)</f>
        <v>0</v>
      </c>
      <c r="G273" s="28"/>
      <c r="H273" s="27"/>
    </row>
    <row r="274" spans="1:11" ht="18.75" x14ac:dyDescent="0.2">
      <c r="C274" s="26" t="s">
        <v>11</v>
      </c>
      <c r="D274" s="26"/>
      <c r="E274" s="26"/>
      <c r="F274" s="25">
        <f>F266+F267-F268</f>
        <v>39764.94</v>
      </c>
      <c r="G274" s="25"/>
      <c r="J274" s="7"/>
      <c r="K274" s="7"/>
    </row>
    <row r="275" spans="1:11" ht="21" x14ac:dyDescent="0.2">
      <c r="C275" s="24" t="s">
        <v>10</v>
      </c>
      <c r="D275" s="16"/>
      <c r="E275" s="16"/>
      <c r="F275" s="15"/>
      <c r="G275" s="15"/>
      <c r="J275" s="7"/>
      <c r="K275" s="7"/>
    </row>
    <row r="276" spans="1:11" ht="15.75" x14ac:dyDescent="0.2">
      <c r="C276" s="23" t="s">
        <v>9</v>
      </c>
      <c r="D276" s="23"/>
      <c r="E276" s="23"/>
      <c r="F276" s="22" t="s">
        <v>8</v>
      </c>
      <c r="G276" s="22"/>
      <c r="J276" s="7"/>
      <c r="K276" s="7"/>
    </row>
    <row r="277" spans="1:11" ht="18.75" x14ac:dyDescent="0.2">
      <c r="C277" s="21" t="s">
        <v>7</v>
      </c>
      <c r="D277" s="21"/>
      <c r="E277" s="21"/>
      <c r="F277" s="20">
        <f>SUMIF('[1]TCE - ANEXO IV - Preencher'!$D$1:$D$65536,'CONTÁBIL- FINANCEIRA '!#REF!,'[1]TCE - ANEXO IV - Preencher'!$N$1:$N$65536)</f>
        <v>0</v>
      </c>
      <c r="G277" s="20"/>
      <c r="J277" s="7"/>
      <c r="K277" s="7"/>
    </row>
    <row r="278" spans="1:11" ht="18.75" x14ac:dyDescent="0.2">
      <c r="C278" s="19" t="s">
        <v>6</v>
      </c>
      <c r="D278" s="19"/>
      <c r="E278" s="19"/>
      <c r="F278" s="18">
        <f>F277</f>
        <v>0</v>
      </c>
      <c r="G278" s="18"/>
      <c r="J278" s="7"/>
      <c r="K278" s="7"/>
    </row>
    <row r="279" spans="1:11" ht="18.75" x14ac:dyDescent="0.2">
      <c r="C279" s="17" t="s">
        <v>5</v>
      </c>
      <c r="D279" s="16"/>
      <c r="E279" s="16"/>
      <c r="F279" s="15"/>
      <c r="G279" s="15"/>
      <c r="J279" s="7"/>
      <c r="K279" s="7"/>
    </row>
    <row r="280" spans="1:11" ht="15.75" customHeight="1" x14ac:dyDescent="0.2">
      <c r="D280" s="4" t="s">
        <v>3</v>
      </c>
      <c r="E280" s="14" t="s">
        <v>4</v>
      </c>
      <c r="F280" s="13" t="s">
        <v>3</v>
      </c>
      <c r="G280" s="13"/>
      <c r="J280" s="7"/>
      <c r="K280" s="7"/>
    </row>
    <row r="281" spans="1:11" ht="25.5" x14ac:dyDescent="0.2">
      <c r="C281" s="12"/>
      <c r="D281" s="11" t="s">
        <v>2</v>
      </c>
      <c r="E281" s="10" t="s">
        <v>1</v>
      </c>
      <c r="F281" s="9" t="s">
        <v>0</v>
      </c>
      <c r="G281" s="8"/>
      <c r="J281" s="7"/>
      <c r="K281" s="7"/>
    </row>
    <row r="282" spans="1:11" x14ac:dyDescent="0.2">
      <c r="J282" s="7"/>
      <c r="K282" s="7"/>
    </row>
    <row r="283" spans="1:11" x14ac:dyDescent="0.2">
      <c r="J283" s="7"/>
      <c r="K283" s="7"/>
    </row>
    <row r="284" spans="1:11" x14ac:dyDescent="0.2">
      <c r="J284" s="7"/>
      <c r="K284" s="7"/>
    </row>
    <row r="285" spans="1:11" x14ac:dyDescent="0.2">
      <c r="J285" s="7"/>
      <c r="K285" s="7"/>
    </row>
  </sheetData>
  <mergeCells count="491">
    <mergeCell ref="C46:E46"/>
    <mergeCell ref="C47:E47"/>
    <mergeCell ref="C41:E41"/>
    <mergeCell ref="C45:E45"/>
    <mergeCell ref="F45:G45"/>
    <mergeCell ref="F41:G41"/>
    <mergeCell ref="F42:G42"/>
    <mergeCell ref="F43:G43"/>
    <mergeCell ref="C44:E44"/>
    <mergeCell ref="F44:G44"/>
    <mergeCell ref="C271:E271"/>
    <mergeCell ref="F271:G271"/>
    <mergeCell ref="C272:E272"/>
    <mergeCell ref="F272:G272"/>
    <mergeCell ref="C273:E273"/>
    <mergeCell ref="F273:G273"/>
    <mergeCell ref="F274:G274"/>
    <mergeCell ref="C276:E276"/>
    <mergeCell ref="F276:G276"/>
    <mergeCell ref="C278:E278"/>
    <mergeCell ref="F278:G278"/>
    <mergeCell ref="C277:E277"/>
    <mergeCell ref="F277:G277"/>
    <mergeCell ref="C269:E269"/>
    <mergeCell ref="F269:G269"/>
    <mergeCell ref="C270:E270"/>
    <mergeCell ref="F270:G270"/>
    <mergeCell ref="F280:G280"/>
    <mergeCell ref="C50:E50"/>
    <mergeCell ref="C51:E51"/>
    <mergeCell ref="C255:E255"/>
    <mergeCell ref="F255:G255"/>
    <mergeCell ref="C274:E274"/>
    <mergeCell ref="C266:E266"/>
    <mergeCell ref="F266:G266"/>
    <mergeCell ref="C267:E267"/>
    <mergeCell ref="F267:G267"/>
    <mergeCell ref="C268:E268"/>
    <mergeCell ref="F268:G268"/>
    <mergeCell ref="C262:E262"/>
    <mergeCell ref="F262:G262"/>
    <mergeCell ref="C263:E263"/>
    <mergeCell ref="F263:G263"/>
    <mergeCell ref="C265:E265"/>
    <mergeCell ref="F265:G265"/>
    <mergeCell ref="C259:E259"/>
    <mergeCell ref="F259:G259"/>
    <mergeCell ref="C260:E260"/>
    <mergeCell ref="F260:G260"/>
    <mergeCell ref="C261:E261"/>
    <mergeCell ref="F261:G261"/>
    <mergeCell ref="C253:E253"/>
    <mergeCell ref="F253:G253"/>
    <mergeCell ref="C257:E257"/>
    <mergeCell ref="F257:G257"/>
    <mergeCell ref="C258:E258"/>
    <mergeCell ref="F258:G258"/>
    <mergeCell ref="C250:E250"/>
    <mergeCell ref="F250:G250"/>
    <mergeCell ref="C251:E251"/>
    <mergeCell ref="F251:G251"/>
    <mergeCell ref="C252:E252"/>
    <mergeCell ref="F252:G252"/>
    <mergeCell ref="C247:D247"/>
    <mergeCell ref="C248:E248"/>
    <mergeCell ref="F248:G248"/>
    <mergeCell ref="C245:E245"/>
    <mergeCell ref="F245:G245"/>
    <mergeCell ref="C249:E249"/>
    <mergeCell ref="F249:G249"/>
    <mergeCell ref="C242:E242"/>
    <mergeCell ref="F242:G242"/>
    <mergeCell ref="C243:E243"/>
    <mergeCell ref="F243:G243"/>
    <mergeCell ref="C244:E244"/>
    <mergeCell ref="F244:G244"/>
    <mergeCell ref="C237:E237"/>
    <mergeCell ref="F237:G237"/>
    <mergeCell ref="C238:E238"/>
    <mergeCell ref="C239:E239"/>
    <mergeCell ref="C240:D240"/>
    <mergeCell ref="C241:E241"/>
    <mergeCell ref="F241:G241"/>
    <mergeCell ref="C228:D228"/>
    <mergeCell ref="F228:G228"/>
    <mergeCell ref="C235:E235"/>
    <mergeCell ref="F235:G235"/>
    <mergeCell ref="C236:E236"/>
    <mergeCell ref="F236:G236"/>
    <mergeCell ref="C229:G230"/>
    <mergeCell ref="C224:E224"/>
    <mergeCell ref="F224:G224"/>
    <mergeCell ref="C233:E233"/>
    <mergeCell ref="F233:G233"/>
    <mergeCell ref="C234:E234"/>
    <mergeCell ref="F234:G234"/>
    <mergeCell ref="F226:G226"/>
    <mergeCell ref="F227:G227"/>
    <mergeCell ref="C227:D227"/>
    <mergeCell ref="C226:D226"/>
    <mergeCell ref="C220:E220"/>
    <mergeCell ref="F220:G220"/>
    <mergeCell ref="C221:E221"/>
    <mergeCell ref="F221:G221"/>
    <mergeCell ref="C222:E222"/>
    <mergeCell ref="F222:G222"/>
    <mergeCell ref="C217:E217"/>
    <mergeCell ref="F217:G217"/>
    <mergeCell ref="C218:E218"/>
    <mergeCell ref="F218:G218"/>
    <mergeCell ref="C219:E219"/>
    <mergeCell ref="F219:G219"/>
    <mergeCell ref="C211:E211"/>
    <mergeCell ref="F211:G211"/>
    <mergeCell ref="C212:E212"/>
    <mergeCell ref="F212:G212"/>
    <mergeCell ref="C216:E216"/>
    <mergeCell ref="F216:G216"/>
    <mergeCell ref="C208:E208"/>
    <mergeCell ref="F208:G208"/>
    <mergeCell ref="C209:E209"/>
    <mergeCell ref="F209:G209"/>
    <mergeCell ref="C210:E210"/>
    <mergeCell ref="F210:G210"/>
    <mergeCell ref="C203:E203"/>
    <mergeCell ref="F203:G203"/>
    <mergeCell ref="C204:E204"/>
    <mergeCell ref="F204:G204"/>
    <mergeCell ref="C205:E205"/>
    <mergeCell ref="F205:G205"/>
    <mergeCell ref="C197:D197"/>
    <mergeCell ref="E197:G197"/>
    <mergeCell ref="D199:E199"/>
    <mergeCell ref="C201:E201"/>
    <mergeCell ref="F201:G201"/>
    <mergeCell ref="C202:E202"/>
    <mergeCell ref="F202:G202"/>
    <mergeCell ref="C185:E185"/>
    <mergeCell ref="F185:G185"/>
    <mergeCell ref="F188:G188"/>
    <mergeCell ref="C186:G186"/>
    <mergeCell ref="D195:E195"/>
    <mergeCell ref="C196:D196"/>
    <mergeCell ref="E196:G196"/>
    <mergeCell ref="F191:F193"/>
    <mergeCell ref="G191:G193"/>
    <mergeCell ref="F189:G189"/>
    <mergeCell ref="C182:E182"/>
    <mergeCell ref="F182:G182"/>
    <mergeCell ref="C183:E183"/>
    <mergeCell ref="F183:G183"/>
    <mergeCell ref="C190:C194"/>
    <mergeCell ref="F190:G190"/>
    <mergeCell ref="F194:F195"/>
    <mergeCell ref="G194:G195"/>
    <mergeCell ref="C184:E184"/>
    <mergeCell ref="F184:G184"/>
    <mergeCell ref="C179:E179"/>
    <mergeCell ref="F179:G179"/>
    <mergeCell ref="C180:E180"/>
    <mergeCell ref="F180:G180"/>
    <mergeCell ref="C181:E181"/>
    <mergeCell ref="F181:G181"/>
    <mergeCell ref="C176:E176"/>
    <mergeCell ref="F176:G176"/>
    <mergeCell ref="C177:E177"/>
    <mergeCell ref="F177:G177"/>
    <mergeCell ref="C178:E178"/>
    <mergeCell ref="F178:G178"/>
    <mergeCell ref="C173:E173"/>
    <mergeCell ref="F173:G173"/>
    <mergeCell ref="C174:E174"/>
    <mergeCell ref="F174:G174"/>
    <mergeCell ref="C175:E175"/>
    <mergeCell ref="F175:G175"/>
    <mergeCell ref="C170:E170"/>
    <mergeCell ref="F170:G170"/>
    <mergeCell ref="C171:E171"/>
    <mergeCell ref="F171:G171"/>
    <mergeCell ref="C172:E172"/>
    <mergeCell ref="F172:G172"/>
    <mergeCell ref="C167:E167"/>
    <mergeCell ref="F167:G167"/>
    <mergeCell ref="C168:E168"/>
    <mergeCell ref="F168:G168"/>
    <mergeCell ref="C169:E169"/>
    <mergeCell ref="F169:G169"/>
    <mergeCell ref="C164:E164"/>
    <mergeCell ref="F164:G164"/>
    <mergeCell ref="C165:E165"/>
    <mergeCell ref="F165:G165"/>
    <mergeCell ref="C166:E166"/>
    <mergeCell ref="F166:G166"/>
    <mergeCell ref="C161:E161"/>
    <mergeCell ref="F161:G161"/>
    <mergeCell ref="C162:E162"/>
    <mergeCell ref="F162:G162"/>
    <mergeCell ref="C163:E163"/>
    <mergeCell ref="F163:G163"/>
    <mergeCell ref="C158:E158"/>
    <mergeCell ref="F158:G158"/>
    <mergeCell ref="C159:E159"/>
    <mergeCell ref="F159:G159"/>
    <mergeCell ref="C160:E160"/>
    <mergeCell ref="F160:G160"/>
    <mergeCell ref="C155:E155"/>
    <mergeCell ref="F155:G155"/>
    <mergeCell ref="C156:E156"/>
    <mergeCell ref="F156:G156"/>
    <mergeCell ref="C157:E157"/>
    <mergeCell ref="F157:G157"/>
    <mergeCell ref="C152:E152"/>
    <mergeCell ref="F152:G152"/>
    <mergeCell ref="C153:E153"/>
    <mergeCell ref="F153:G153"/>
    <mergeCell ref="C154:E154"/>
    <mergeCell ref="F154:G154"/>
    <mergeCell ref="C149:E149"/>
    <mergeCell ref="F149:G149"/>
    <mergeCell ref="C150:E150"/>
    <mergeCell ref="F150:G150"/>
    <mergeCell ref="C151:E151"/>
    <mergeCell ref="F151:G151"/>
    <mergeCell ref="C146:E146"/>
    <mergeCell ref="F146:G146"/>
    <mergeCell ref="C147:E147"/>
    <mergeCell ref="F147:G147"/>
    <mergeCell ref="C148:E148"/>
    <mergeCell ref="F148:G148"/>
    <mergeCell ref="C143:E143"/>
    <mergeCell ref="F143:G143"/>
    <mergeCell ref="C144:E144"/>
    <mergeCell ref="F144:G144"/>
    <mergeCell ref="C145:E145"/>
    <mergeCell ref="F145:G145"/>
    <mergeCell ref="C140:E140"/>
    <mergeCell ref="F140:G140"/>
    <mergeCell ref="C141:E141"/>
    <mergeCell ref="F141:G141"/>
    <mergeCell ref="C142:E142"/>
    <mergeCell ref="F142:G142"/>
    <mergeCell ref="C137:E137"/>
    <mergeCell ref="F137:G137"/>
    <mergeCell ref="C138:E138"/>
    <mergeCell ref="F138:G138"/>
    <mergeCell ref="C139:E139"/>
    <mergeCell ref="F139:G139"/>
    <mergeCell ref="C134:E134"/>
    <mergeCell ref="F134:G134"/>
    <mergeCell ref="C135:E135"/>
    <mergeCell ref="F135:G135"/>
    <mergeCell ref="C136:E136"/>
    <mergeCell ref="F136:G136"/>
    <mergeCell ref="C131:E131"/>
    <mergeCell ref="F131:G131"/>
    <mergeCell ref="C132:E132"/>
    <mergeCell ref="F132:G132"/>
    <mergeCell ref="C133:E133"/>
    <mergeCell ref="F133:G133"/>
    <mergeCell ref="C128:E128"/>
    <mergeCell ref="F128:G128"/>
    <mergeCell ref="C129:E129"/>
    <mergeCell ref="F129:G129"/>
    <mergeCell ref="C130:E130"/>
    <mergeCell ref="F130:G130"/>
    <mergeCell ref="C125:E125"/>
    <mergeCell ref="F125:G125"/>
    <mergeCell ref="C126:E126"/>
    <mergeCell ref="F126:G126"/>
    <mergeCell ref="C127:E127"/>
    <mergeCell ref="F127:G127"/>
    <mergeCell ref="C122:E122"/>
    <mergeCell ref="F122:G122"/>
    <mergeCell ref="C123:E123"/>
    <mergeCell ref="F123:G123"/>
    <mergeCell ref="C124:E124"/>
    <mergeCell ref="F124:G124"/>
    <mergeCell ref="C119:E119"/>
    <mergeCell ref="F119:G119"/>
    <mergeCell ref="C120:E120"/>
    <mergeCell ref="F120:G120"/>
    <mergeCell ref="C121:E121"/>
    <mergeCell ref="F121:G121"/>
    <mergeCell ref="C116:E116"/>
    <mergeCell ref="F116:G116"/>
    <mergeCell ref="C117:E117"/>
    <mergeCell ref="F117:G117"/>
    <mergeCell ref="C118:E118"/>
    <mergeCell ref="F118:G118"/>
    <mergeCell ref="C113:E113"/>
    <mergeCell ref="F113:G113"/>
    <mergeCell ref="C114:E114"/>
    <mergeCell ref="F114:G114"/>
    <mergeCell ref="C115:E115"/>
    <mergeCell ref="F115:G115"/>
    <mergeCell ref="C110:E110"/>
    <mergeCell ref="F110:G110"/>
    <mergeCell ref="C111:E111"/>
    <mergeCell ref="F111:G111"/>
    <mergeCell ref="C112:E112"/>
    <mergeCell ref="F112:G112"/>
    <mergeCell ref="C107:E107"/>
    <mergeCell ref="F107:G107"/>
    <mergeCell ref="C108:E108"/>
    <mergeCell ref="F108:G108"/>
    <mergeCell ref="C109:E109"/>
    <mergeCell ref="F109:G109"/>
    <mergeCell ref="C104:E104"/>
    <mergeCell ref="F104:G104"/>
    <mergeCell ref="C105:E105"/>
    <mergeCell ref="F105:G105"/>
    <mergeCell ref="C106:E106"/>
    <mergeCell ref="F106:G106"/>
    <mergeCell ref="C101:E101"/>
    <mergeCell ref="F101:G101"/>
    <mergeCell ref="C102:E102"/>
    <mergeCell ref="F102:G102"/>
    <mergeCell ref="C103:E103"/>
    <mergeCell ref="F103:G103"/>
    <mergeCell ref="C98:E98"/>
    <mergeCell ref="F98:G98"/>
    <mergeCell ref="C99:E99"/>
    <mergeCell ref="F99:G99"/>
    <mergeCell ref="C100:E100"/>
    <mergeCell ref="F100:G100"/>
    <mergeCell ref="C96:D96"/>
    <mergeCell ref="E96:G96"/>
    <mergeCell ref="D95:E95"/>
    <mergeCell ref="F91:F93"/>
    <mergeCell ref="G91:G93"/>
    <mergeCell ref="C97:D97"/>
    <mergeCell ref="E97:G97"/>
    <mergeCell ref="C86:E86"/>
    <mergeCell ref="F86:G86"/>
    <mergeCell ref="F87:G87"/>
    <mergeCell ref="F88:G88"/>
    <mergeCell ref="F89:G89"/>
    <mergeCell ref="C90:C94"/>
    <mergeCell ref="F90:G90"/>
    <mergeCell ref="F94:F95"/>
    <mergeCell ref="G94:G95"/>
    <mergeCell ref="C83:E83"/>
    <mergeCell ref="F83:G83"/>
    <mergeCell ref="C84:E84"/>
    <mergeCell ref="F84:G84"/>
    <mergeCell ref="C85:E85"/>
    <mergeCell ref="F85:G85"/>
    <mergeCell ref="C80:E80"/>
    <mergeCell ref="F80:G80"/>
    <mergeCell ref="C81:E81"/>
    <mergeCell ref="F81:G81"/>
    <mergeCell ref="C82:E82"/>
    <mergeCell ref="F82:G82"/>
    <mergeCell ref="C77:E77"/>
    <mergeCell ref="F77:G77"/>
    <mergeCell ref="C78:E78"/>
    <mergeCell ref="F78:G78"/>
    <mergeCell ref="C79:E79"/>
    <mergeCell ref="F79:G79"/>
    <mergeCell ref="C74:E74"/>
    <mergeCell ref="F74:G74"/>
    <mergeCell ref="C75:E75"/>
    <mergeCell ref="F75:G75"/>
    <mergeCell ref="C76:E76"/>
    <mergeCell ref="F76:G76"/>
    <mergeCell ref="C71:E71"/>
    <mergeCell ref="F71:G71"/>
    <mergeCell ref="C72:E72"/>
    <mergeCell ref="F72:G72"/>
    <mergeCell ref="C73:E73"/>
    <mergeCell ref="F73:G73"/>
    <mergeCell ref="C68:E68"/>
    <mergeCell ref="F68:G68"/>
    <mergeCell ref="C69:E69"/>
    <mergeCell ref="F69:G69"/>
    <mergeCell ref="C70:E70"/>
    <mergeCell ref="F70:G70"/>
    <mergeCell ref="C65:E65"/>
    <mergeCell ref="F65:G65"/>
    <mergeCell ref="C66:E66"/>
    <mergeCell ref="F66:G66"/>
    <mergeCell ref="C67:E67"/>
    <mergeCell ref="F67:G67"/>
    <mergeCell ref="C62:E62"/>
    <mergeCell ref="F62:G62"/>
    <mergeCell ref="C63:E63"/>
    <mergeCell ref="F63:G63"/>
    <mergeCell ref="C64:E64"/>
    <mergeCell ref="F64:G64"/>
    <mergeCell ref="C59:E59"/>
    <mergeCell ref="F59:G59"/>
    <mergeCell ref="C60:E60"/>
    <mergeCell ref="F60:G60"/>
    <mergeCell ref="C61:E61"/>
    <mergeCell ref="F61:G61"/>
    <mergeCell ref="C56:E56"/>
    <mergeCell ref="F56:G56"/>
    <mergeCell ref="C57:E57"/>
    <mergeCell ref="F57:G57"/>
    <mergeCell ref="C58:E58"/>
    <mergeCell ref="F58:G58"/>
    <mergeCell ref="C55:E55"/>
    <mergeCell ref="F55:G55"/>
    <mergeCell ref="C53:E53"/>
    <mergeCell ref="F53:G53"/>
    <mergeCell ref="C48:E48"/>
    <mergeCell ref="F48:G48"/>
    <mergeCell ref="C49:E49"/>
    <mergeCell ref="F49:G49"/>
    <mergeCell ref="C38:E38"/>
    <mergeCell ref="F38:G38"/>
    <mergeCell ref="C40:E40"/>
    <mergeCell ref="F40:G40"/>
    <mergeCell ref="C54:E54"/>
    <mergeCell ref="F54:G54"/>
    <mergeCell ref="F46:G46"/>
    <mergeCell ref="F47:G47"/>
    <mergeCell ref="C42:E42"/>
    <mergeCell ref="C43:E43"/>
    <mergeCell ref="C35:E35"/>
    <mergeCell ref="F35:G35"/>
    <mergeCell ref="C36:E36"/>
    <mergeCell ref="F36:G36"/>
    <mergeCell ref="C52:E52"/>
    <mergeCell ref="F52:G52"/>
    <mergeCell ref="F50:G50"/>
    <mergeCell ref="F51:G51"/>
    <mergeCell ref="C37:E37"/>
    <mergeCell ref="F37:G37"/>
    <mergeCell ref="C31:E31"/>
    <mergeCell ref="F31:G31"/>
    <mergeCell ref="C32:E32"/>
    <mergeCell ref="F32:G32"/>
    <mergeCell ref="C39:E39"/>
    <mergeCell ref="F39:G39"/>
    <mergeCell ref="C33:E33"/>
    <mergeCell ref="F33:G33"/>
    <mergeCell ref="C34:E34"/>
    <mergeCell ref="F34:G34"/>
    <mergeCell ref="C27:E27"/>
    <mergeCell ref="C28:E28"/>
    <mergeCell ref="F28:G28"/>
    <mergeCell ref="C29:E29"/>
    <mergeCell ref="F29:G29"/>
    <mergeCell ref="C30:E30"/>
    <mergeCell ref="F30:G30"/>
    <mergeCell ref="C24:E24"/>
    <mergeCell ref="F24:G24"/>
    <mergeCell ref="C25:E25"/>
    <mergeCell ref="F25:G25"/>
    <mergeCell ref="C26:E26"/>
    <mergeCell ref="F26:G26"/>
    <mergeCell ref="C21:E21"/>
    <mergeCell ref="F21:G21"/>
    <mergeCell ref="C22:E22"/>
    <mergeCell ref="F22:G22"/>
    <mergeCell ref="C23:E23"/>
    <mergeCell ref="F23:G23"/>
    <mergeCell ref="C18:E18"/>
    <mergeCell ref="F18:G18"/>
    <mergeCell ref="C15:E15"/>
    <mergeCell ref="C19:E19"/>
    <mergeCell ref="F19:G19"/>
    <mergeCell ref="C20:E20"/>
    <mergeCell ref="F20:G20"/>
    <mergeCell ref="F15:G15"/>
    <mergeCell ref="C16:E16"/>
    <mergeCell ref="F16:G16"/>
    <mergeCell ref="C17:E17"/>
    <mergeCell ref="F17:G17"/>
    <mergeCell ref="F11:G11"/>
    <mergeCell ref="C13:E13"/>
    <mergeCell ref="F13:G13"/>
    <mergeCell ref="F1:G1"/>
    <mergeCell ref="F5:F6"/>
    <mergeCell ref="G5:G6"/>
    <mergeCell ref="C9:E9"/>
    <mergeCell ref="F9:G9"/>
    <mergeCell ref="D6:E6"/>
    <mergeCell ref="F2:F4"/>
    <mergeCell ref="G2:G4"/>
    <mergeCell ref="I5:J5"/>
    <mergeCell ref="I6:J6"/>
    <mergeCell ref="C7:D7"/>
    <mergeCell ref="C8:D8"/>
    <mergeCell ref="C14:E14"/>
    <mergeCell ref="F14:G14"/>
    <mergeCell ref="C12:E12"/>
    <mergeCell ref="F12:G12"/>
    <mergeCell ref="C10:E10"/>
    <mergeCell ref="C11:E11"/>
  </mergeCells>
  <conditionalFormatting sqref="F182:G182 F179:G179">
    <cfRule type="cellIs" dxfId="1" priority="2" stopIfTrue="1" operator="lessThan">
      <formula>0</formula>
    </cfRule>
  </conditionalFormatting>
  <conditionalFormatting sqref="G8">
    <cfRule type="expression" dxfId="0" priority="1" stopIfTrue="1">
      <formula>MOD(ROW(),2)=0</formula>
    </cfRule>
  </conditionalFormatting>
  <dataValidations count="1">
    <dataValidation type="list" allowBlank="1" showErrorMessage="1" sqref="G7 JC7 SY7 ACU7 AMQ7 AWM7 BGI7 BQE7 CAA7 CJW7 CTS7 DDO7 DNK7 DXG7 EHC7 EQY7 FAU7 FKQ7 FUM7 GEI7 GOE7 GYA7 HHW7 HRS7 IBO7 ILK7 IVG7 JFC7 JOY7 JYU7 KIQ7 KSM7 LCI7 LME7 LWA7 MFW7 MPS7 MZO7 NJK7 NTG7 ODC7 OMY7 OWU7 PGQ7 PQM7 QAI7 QKE7 QUA7 RDW7 RNS7 RXO7 SHK7 SRG7 TBC7 TKY7 TUU7 UEQ7 UOM7 UYI7 VIE7 VSA7 WBW7 WLS7 WVO7 G65543 JC65543 SY65543 ACU65543 AMQ65543 AWM65543 BGI65543 BQE65543 CAA65543 CJW65543 CTS65543 DDO65543 DNK65543 DXG65543 EHC65543 EQY65543 FAU65543 FKQ65543 FUM65543 GEI65543 GOE65543 GYA65543 HHW65543 HRS65543 IBO65543 ILK65543 IVG65543 JFC65543 JOY65543 JYU65543 KIQ65543 KSM65543 LCI65543 LME65543 LWA65543 MFW65543 MPS65543 MZO65543 NJK65543 NTG65543 ODC65543 OMY65543 OWU65543 PGQ65543 PQM65543 QAI65543 QKE65543 QUA65543 RDW65543 RNS65543 RXO65543 SHK65543 SRG65543 TBC65543 TKY65543 TUU65543 UEQ65543 UOM65543 UYI65543 VIE65543 VSA65543 WBW65543 WLS65543 WVO65543 G131079 JC131079 SY131079 ACU131079 AMQ131079 AWM131079 BGI131079 BQE131079 CAA131079 CJW131079 CTS131079 DDO131079 DNK131079 DXG131079 EHC131079 EQY131079 FAU131079 FKQ131079 FUM131079 GEI131079 GOE131079 GYA131079 HHW131079 HRS131079 IBO131079 ILK131079 IVG131079 JFC131079 JOY131079 JYU131079 KIQ131079 KSM131079 LCI131079 LME131079 LWA131079 MFW131079 MPS131079 MZO131079 NJK131079 NTG131079 ODC131079 OMY131079 OWU131079 PGQ131079 PQM131079 QAI131079 QKE131079 QUA131079 RDW131079 RNS131079 RXO131079 SHK131079 SRG131079 TBC131079 TKY131079 TUU131079 UEQ131079 UOM131079 UYI131079 VIE131079 VSA131079 WBW131079 WLS131079 WVO131079 G196615 JC196615 SY196615 ACU196615 AMQ196615 AWM196615 BGI196615 BQE196615 CAA196615 CJW196615 CTS196615 DDO196615 DNK196615 DXG196615 EHC196615 EQY196615 FAU196615 FKQ196615 FUM196615 GEI196615 GOE196615 GYA196615 HHW196615 HRS196615 IBO196615 ILK196615 IVG196615 JFC196615 JOY196615 JYU196615 KIQ196615 KSM196615 LCI196615 LME196615 LWA196615 MFW196615 MPS196615 MZO196615 NJK196615 NTG196615 ODC196615 OMY196615 OWU196615 PGQ196615 PQM196615 QAI196615 QKE196615 QUA196615 RDW196615 RNS196615 RXO196615 SHK196615 SRG196615 TBC196615 TKY196615 TUU196615 UEQ196615 UOM196615 UYI196615 VIE196615 VSA196615 WBW196615 WLS196615 WVO196615 G262151 JC262151 SY262151 ACU262151 AMQ262151 AWM262151 BGI262151 BQE262151 CAA262151 CJW262151 CTS262151 DDO262151 DNK262151 DXG262151 EHC262151 EQY262151 FAU262151 FKQ262151 FUM262151 GEI262151 GOE262151 GYA262151 HHW262151 HRS262151 IBO262151 ILK262151 IVG262151 JFC262151 JOY262151 JYU262151 KIQ262151 KSM262151 LCI262151 LME262151 LWA262151 MFW262151 MPS262151 MZO262151 NJK262151 NTG262151 ODC262151 OMY262151 OWU262151 PGQ262151 PQM262151 QAI262151 QKE262151 QUA262151 RDW262151 RNS262151 RXO262151 SHK262151 SRG262151 TBC262151 TKY262151 TUU262151 UEQ262151 UOM262151 UYI262151 VIE262151 VSA262151 WBW262151 WLS262151 WVO262151 G327687 JC327687 SY327687 ACU327687 AMQ327687 AWM327687 BGI327687 BQE327687 CAA327687 CJW327687 CTS327687 DDO327687 DNK327687 DXG327687 EHC327687 EQY327687 FAU327687 FKQ327687 FUM327687 GEI327687 GOE327687 GYA327687 HHW327687 HRS327687 IBO327687 ILK327687 IVG327687 JFC327687 JOY327687 JYU327687 KIQ327687 KSM327687 LCI327687 LME327687 LWA327687 MFW327687 MPS327687 MZO327687 NJK327687 NTG327687 ODC327687 OMY327687 OWU327687 PGQ327687 PQM327687 QAI327687 QKE327687 QUA327687 RDW327687 RNS327687 RXO327687 SHK327687 SRG327687 TBC327687 TKY327687 TUU327687 UEQ327687 UOM327687 UYI327687 VIE327687 VSA327687 WBW327687 WLS327687 WVO327687 G393223 JC393223 SY393223 ACU393223 AMQ393223 AWM393223 BGI393223 BQE393223 CAA393223 CJW393223 CTS393223 DDO393223 DNK393223 DXG393223 EHC393223 EQY393223 FAU393223 FKQ393223 FUM393223 GEI393223 GOE393223 GYA393223 HHW393223 HRS393223 IBO393223 ILK393223 IVG393223 JFC393223 JOY393223 JYU393223 KIQ393223 KSM393223 LCI393223 LME393223 LWA393223 MFW393223 MPS393223 MZO393223 NJK393223 NTG393223 ODC393223 OMY393223 OWU393223 PGQ393223 PQM393223 QAI393223 QKE393223 QUA393223 RDW393223 RNS393223 RXO393223 SHK393223 SRG393223 TBC393223 TKY393223 TUU393223 UEQ393223 UOM393223 UYI393223 VIE393223 VSA393223 WBW393223 WLS393223 WVO393223 G458759 JC458759 SY458759 ACU458759 AMQ458759 AWM458759 BGI458759 BQE458759 CAA458759 CJW458759 CTS458759 DDO458759 DNK458759 DXG458759 EHC458759 EQY458759 FAU458759 FKQ458759 FUM458759 GEI458759 GOE458759 GYA458759 HHW458759 HRS458759 IBO458759 ILK458759 IVG458759 JFC458759 JOY458759 JYU458759 KIQ458759 KSM458759 LCI458759 LME458759 LWA458759 MFW458759 MPS458759 MZO458759 NJK458759 NTG458759 ODC458759 OMY458759 OWU458759 PGQ458759 PQM458759 QAI458759 QKE458759 QUA458759 RDW458759 RNS458759 RXO458759 SHK458759 SRG458759 TBC458759 TKY458759 TUU458759 UEQ458759 UOM458759 UYI458759 VIE458759 VSA458759 WBW458759 WLS458759 WVO458759 G524295 JC524295 SY524295 ACU524295 AMQ524295 AWM524295 BGI524295 BQE524295 CAA524295 CJW524295 CTS524295 DDO524295 DNK524295 DXG524295 EHC524295 EQY524295 FAU524295 FKQ524295 FUM524295 GEI524295 GOE524295 GYA524295 HHW524295 HRS524295 IBO524295 ILK524295 IVG524295 JFC524295 JOY524295 JYU524295 KIQ524295 KSM524295 LCI524295 LME524295 LWA524295 MFW524295 MPS524295 MZO524295 NJK524295 NTG524295 ODC524295 OMY524295 OWU524295 PGQ524295 PQM524295 QAI524295 QKE524295 QUA524295 RDW524295 RNS524295 RXO524295 SHK524295 SRG524295 TBC524295 TKY524295 TUU524295 UEQ524295 UOM524295 UYI524295 VIE524295 VSA524295 WBW524295 WLS524295 WVO524295 G589831 JC589831 SY589831 ACU589831 AMQ589831 AWM589831 BGI589831 BQE589831 CAA589831 CJW589831 CTS589831 DDO589831 DNK589831 DXG589831 EHC589831 EQY589831 FAU589831 FKQ589831 FUM589831 GEI589831 GOE589831 GYA589831 HHW589831 HRS589831 IBO589831 ILK589831 IVG589831 JFC589831 JOY589831 JYU589831 KIQ589831 KSM589831 LCI589831 LME589831 LWA589831 MFW589831 MPS589831 MZO589831 NJK589831 NTG589831 ODC589831 OMY589831 OWU589831 PGQ589831 PQM589831 QAI589831 QKE589831 QUA589831 RDW589831 RNS589831 RXO589831 SHK589831 SRG589831 TBC589831 TKY589831 TUU589831 UEQ589831 UOM589831 UYI589831 VIE589831 VSA589831 WBW589831 WLS589831 WVO589831 G655367 JC655367 SY655367 ACU655367 AMQ655367 AWM655367 BGI655367 BQE655367 CAA655367 CJW655367 CTS655367 DDO655367 DNK655367 DXG655367 EHC655367 EQY655367 FAU655367 FKQ655367 FUM655367 GEI655367 GOE655367 GYA655367 HHW655367 HRS655367 IBO655367 ILK655367 IVG655367 JFC655367 JOY655367 JYU655367 KIQ655367 KSM655367 LCI655367 LME655367 LWA655367 MFW655367 MPS655367 MZO655367 NJK655367 NTG655367 ODC655367 OMY655367 OWU655367 PGQ655367 PQM655367 QAI655367 QKE655367 QUA655367 RDW655367 RNS655367 RXO655367 SHK655367 SRG655367 TBC655367 TKY655367 TUU655367 UEQ655367 UOM655367 UYI655367 VIE655367 VSA655367 WBW655367 WLS655367 WVO655367 G720903 JC720903 SY720903 ACU720903 AMQ720903 AWM720903 BGI720903 BQE720903 CAA720903 CJW720903 CTS720903 DDO720903 DNK720903 DXG720903 EHC720903 EQY720903 FAU720903 FKQ720903 FUM720903 GEI720903 GOE720903 GYA720903 HHW720903 HRS720903 IBO720903 ILK720903 IVG720903 JFC720903 JOY720903 JYU720903 KIQ720903 KSM720903 LCI720903 LME720903 LWA720903 MFW720903 MPS720903 MZO720903 NJK720903 NTG720903 ODC720903 OMY720903 OWU720903 PGQ720903 PQM720903 QAI720903 QKE720903 QUA720903 RDW720903 RNS720903 RXO720903 SHK720903 SRG720903 TBC720903 TKY720903 TUU720903 UEQ720903 UOM720903 UYI720903 VIE720903 VSA720903 WBW720903 WLS720903 WVO720903 G786439 JC786439 SY786439 ACU786439 AMQ786439 AWM786439 BGI786439 BQE786439 CAA786439 CJW786439 CTS786439 DDO786439 DNK786439 DXG786439 EHC786439 EQY786439 FAU786439 FKQ786439 FUM786439 GEI786439 GOE786439 GYA786439 HHW786439 HRS786439 IBO786439 ILK786439 IVG786439 JFC786439 JOY786439 JYU786439 KIQ786439 KSM786439 LCI786439 LME786439 LWA786439 MFW786439 MPS786439 MZO786439 NJK786439 NTG786439 ODC786439 OMY786439 OWU786439 PGQ786439 PQM786439 QAI786439 QKE786439 QUA786439 RDW786439 RNS786439 RXO786439 SHK786439 SRG786439 TBC786439 TKY786439 TUU786439 UEQ786439 UOM786439 UYI786439 VIE786439 VSA786439 WBW786439 WLS786439 WVO786439 G851975 JC851975 SY851975 ACU851975 AMQ851975 AWM851975 BGI851975 BQE851975 CAA851975 CJW851975 CTS851975 DDO851975 DNK851975 DXG851975 EHC851975 EQY851975 FAU851975 FKQ851975 FUM851975 GEI851975 GOE851975 GYA851975 HHW851975 HRS851975 IBO851975 ILK851975 IVG851975 JFC851975 JOY851975 JYU851975 KIQ851975 KSM851975 LCI851975 LME851975 LWA851975 MFW851975 MPS851975 MZO851975 NJK851975 NTG851975 ODC851975 OMY851975 OWU851975 PGQ851975 PQM851975 QAI851975 QKE851975 QUA851975 RDW851975 RNS851975 RXO851975 SHK851975 SRG851975 TBC851975 TKY851975 TUU851975 UEQ851975 UOM851975 UYI851975 VIE851975 VSA851975 WBW851975 WLS851975 WVO851975 G917511 JC917511 SY917511 ACU917511 AMQ917511 AWM917511 BGI917511 BQE917511 CAA917511 CJW917511 CTS917511 DDO917511 DNK917511 DXG917511 EHC917511 EQY917511 FAU917511 FKQ917511 FUM917511 GEI917511 GOE917511 GYA917511 HHW917511 HRS917511 IBO917511 ILK917511 IVG917511 JFC917511 JOY917511 JYU917511 KIQ917511 KSM917511 LCI917511 LME917511 LWA917511 MFW917511 MPS917511 MZO917511 NJK917511 NTG917511 ODC917511 OMY917511 OWU917511 PGQ917511 PQM917511 QAI917511 QKE917511 QUA917511 RDW917511 RNS917511 RXO917511 SHK917511 SRG917511 TBC917511 TKY917511 TUU917511 UEQ917511 UOM917511 UYI917511 VIE917511 VSA917511 WBW917511 WLS917511 WVO917511 G983047 JC983047 SY983047 ACU983047 AMQ983047 AWM983047 BGI983047 BQE983047 CAA983047 CJW983047 CTS983047 DDO983047 DNK983047 DXG983047 EHC983047 EQY983047 FAU983047 FKQ983047 FUM983047 GEI983047 GOE983047 GYA983047 HHW983047 HRS983047 IBO983047 ILK983047 IVG983047 JFC983047 JOY983047 JYU983047 KIQ983047 KSM983047 LCI983047 LME983047 LWA983047 MFW983047 MPS983047 MZO983047 NJK983047 NTG983047 ODC983047 OMY983047 OWU983047 PGQ983047 PQM983047 QAI983047 QKE983047 QUA983047 RDW983047 RNS983047 RXO983047 SHK983047 SRG983047 TBC983047 TKY983047 TUU983047 UEQ983047 UOM983047 UYI983047 VIE983047 VSA983047 WBW983047 WLS983047 WVO983047" xr:uid="{76A3D6CC-6EE0-4768-9CE5-391DA3B94E92}">
      <formula1>$D$284:$D$285</formula1>
      <formula2>0</formula2>
    </dataValidation>
  </dataValidations>
  <printOptions horizontalCentered="1"/>
  <pageMargins left="0.23622047244094491" right="0.23622047244094491" top="0.23622047244094491" bottom="0.15748031496062992" header="0.31496062992125984" footer="0.15748031496062992"/>
  <pageSetup paperSize="9" scale="45" firstPageNumber="0" fitToHeight="0" orientation="portrait" horizontalDpi="300" verticalDpi="300" r:id="rId1"/>
  <headerFooter alignWithMargins="0"/>
  <rowBreaks count="2" manualBreakCount="2">
    <brk id="89" min="2" max="6" man="1"/>
    <brk id="189" min="2"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8</vt:i4>
      </vt:variant>
    </vt:vector>
  </HeadingPairs>
  <TitlesOfParts>
    <vt:vector size="9" baseType="lpstr">
      <vt:lpstr>CONTÁBIL- FINANCEIRA </vt:lpstr>
      <vt:lpstr>'CONTÁBIL- FINANCEIRA '!Area_de_impressao</vt:lpstr>
      <vt:lpstr>'CONTÁBIL- FINANCEIRA '!Excel_BuiltIn__FilterDatabase</vt:lpstr>
      <vt:lpstr>NÃO</vt:lpstr>
      <vt:lpstr>'CONTÁBIL- FINANCEIRA '!Print_Area_0</vt:lpstr>
      <vt:lpstr>'CONTÁBIL- FINANCEIRA '!Print_Area_0_0</vt:lpstr>
      <vt:lpstr>'CONTÁBIL- FINANCEIRA '!Print_Area_0_0_0</vt:lpstr>
      <vt:lpstr>'CONTÁBIL- FINANCEIRA '!Print_Area_0_0_0_0</vt:lpstr>
      <vt:lpstr>'CONTÁBIL- FINANCEIRA '!Print_Area_0_0_0_0_0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USUARIOS</dc:creator>
  <cp:lastModifiedBy>USUARIOS</cp:lastModifiedBy>
  <dcterms:created xsi:type="dcterms:W3CDTF">2021-01-13T13:25:59Z</dcterms:created>
  <dcterms:modified xsi:type="dcterms:W3CDTF">2021-01-13T13:27:52Z</dcterms:modified>
</cp:coreProperties>
</file>